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749" documentId="120_S{2AC9BD13-BADA-5192-A53E-5A8FF88502F6}" xr6:coauthVersionLast="47" xr6:coauthVersionMax="47" xr10:uidLastSave="{D600F51A-97A5-4D9F-985D-410A1A7806A0}"/>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8" i="5"/>
  <c r="I8" i="5"/>
  <c r="J8" i="5"/>
  <c r="L8" i="5"/>
  <c r="G9" i="5"/>
  <c r="L9" i="5"/>
  <c r="B10" i="5"/>
  <c r="G10" i="5"/>
  <c r="I10" i="5"/>
  <c r="J10" i="5"/>
  <c r="L10" i="5"/>
  <c r="B11" i="5"/>
  <c r="G11" i="5"/>
  <c r="I11" i="5"/>
  <c r="J11" i="5"/>
  <c r="L11" i="5"/>
  <c r="B12" i="5"/>
  <c r="G12" i="5"/>
  <c r="I12" i="5"/>
  <c r="J12" i="5"/>
  <c r="L12" i="5"/>
  <c r="G13" i="5"/>
  <c r="L13" i="5"/>
  <c r="G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<sst xmlns="http://schemas.openxmlformats.org/spreadsheetml/2006/main" count="181536" uniqueCount="39146">
  <si>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</si>
  <si>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</si>
  <si>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</si>
  <si>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</si>
  <si>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</si>
  <si>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</si>
  <si>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</si>
  <si>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</si>
  <si>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</si>
  <si>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</si>
  <si>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</si>
  <si>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</si>
  <si>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</si>
  <si>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</si>
  <si>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</si>
  <si>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</si>
  <si>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</si>
  <si>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</si>
  <si>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</si>
  <si>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</si>
  <si>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</si>
  <si>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</si>
  <si>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</si>
  <si>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</si>
  <si>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</si>
  <si>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</si>
  <si>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</si>
  <si>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</si>
  <si>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</si>
  <si>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</si>
  <si>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</si>
  <si>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</si>
  <si>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</si>
  <si>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</si>
  <si>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</si>
  <si>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</si>
  <si>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</si>
  <si>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</si>
  <si>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</si>
  <si>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</si>
  <si>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</si>
  <si>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</si>
  <si>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</si>
  <si>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</si>
  <si>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</si>
  <si>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</si>
  <si>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</si>
  <si>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</si>
  <si>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</si>
  <si>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</si>
  <si>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</si>
  <si>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</si>
  <si>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</si>
  <si>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</si>
  <si>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</si>
  <si>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</si>
  <si>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</si>
  <si>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</si>
  <si>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</si>
  <si>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</si>
  <si>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</si>
  <si>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</si>
  <si>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</si>
  <si>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</si>
  <si>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</si>
  <si>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</si>
  <si>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</si>
  <si>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</si>
  <si>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</si>
  <si>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</si>
  <si>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</si>
  <si>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</si>
  <si>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</si>
  <si>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</si>
  <si>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</si>
  <si>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</si>
  <si>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</si>
  <si>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</si>
  <si>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</si>
  <si>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</si>
  <si>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</si>
  <si>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</si>
  <si>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</si>
  <si>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</si>
  <si>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</si>
  <si>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</si>
  <si>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</si>
  <si>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</si>
  <si>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</si>
  <si>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</si>
  <si>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</si>
  <si>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</si>
  <si>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</si>
  <si>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</si>
  <si>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</si>
  <si>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</si>
  <si>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</si>
  <si>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</si>
  <si>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</si>
  <si>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</si>
  <si>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</si>
  <si>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</si>
  <si>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</si>
  <si>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</si>
  <si>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</si>
  <si>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</si>
  <si>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</si>
  <si>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</si>
  <si>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</si>
  <si>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</si>
  <si>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</si>
  <si>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</si>
  <si>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</si>
  <si>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</si>
  <si>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</si>
  <si>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</si>
  <si>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</si>
  <si>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</si>
  <si>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</si>
  <si>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</si>
  <si>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</si>
  <si>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</si>
  <si>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</si>
  <si>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</si>
  <si>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</si>
  <si>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</si>
  <si>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</si>
  <si>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</si>
  <si>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</si>
  <si>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</si>
  <si>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</si>
  <si>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</si>
  <si>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</si>
  <si>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</si>
  <si>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</si>
  <si>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</si>
  <si>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</si>
  <si>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</si>
  <si>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</si>
  <si>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</si>
  <si>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</si>
  <si>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</si>
  <si>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</si>
  <si>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</si>
  <si>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</si>
  <si>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</si>
  <si>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</si>
  <si>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</si>
  <si>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</si>
  <si>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</si>
  <si>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</si>
  <si>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</si>
  <si>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</si>
  <si>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</si>
  <si>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</si>
  <si>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</si>
  <si>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</si>
  <si>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</si>
  <si>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</si>
  <si>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</si>
  <si>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</si>
  <si>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</si>
  <si>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</si>
  <si>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</si>
  <si>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</si>
  <si>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</si>
  <si>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</si>
  <si>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</si>
  <si>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</si>
  <si>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</si>
  <si>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</si>
  <si>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</si>
  <si>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</si>
  <si>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</si>
  <si>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</si>
  <si>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</si>
  <si>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</si>
  <si>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</si>
  <si>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</si>
  <si>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</si>
  <si>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</si>
  <si>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</si>
  <si>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</si>
  <si>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</si>
  <si>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</si>
  <si>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</si>
  <si>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</si>
  <si>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</si>
  <si>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</si>
  <si>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</si>
  <si>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</si>
  <si>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</si>
  <si>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</si>
  <si>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</si>
  <si>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</si>
  <si>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</si>
  <si>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</si>
  <si>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</si>
  <si>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</si>
  <si>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</si>
  <si>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</si>
  <si>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</si>
  <si>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</si>
  <si>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</si>
  <si>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</si>
  <si>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</si>
  <si>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</si>
  <si>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</si>
  <si>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</si>
  <si>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</si>
  <si>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</si>
  <si>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</si>
  <si>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</si>
  <si>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</si>
  <si>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</si>
  <si>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</si>
  <si>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</si>
  <si>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</si>
  <si>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</si>
  <si>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</si>
  <si>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</si>
  <si>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</si>
  <si>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</si>
  <si>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</si>
  <si>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</si>
  <si>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</si>
  <si>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</si>
  <si>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</si>
  <si>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</si>
  <si>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</si>
  <si>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</si>
  <si>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</si>
  <si>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</si>
  <si>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</si>
  <si>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</si>
  <si>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</si>
  <si>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</si>
  <si>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</si>
  <si>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</si>
  <si>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</si>
  <si>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</si>
  <si>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</si>
  <si>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</si>
  <si>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</si>
  <si>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</si>
  <si>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</si>
  <si>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</si>
  <si>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</si>
  <si>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</si>
  <si>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</si>
  <si>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</si>
  <si>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</si>
  <si>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</si>
  <si>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</si>
  <si>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</si>
  <si>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</si>
  <si>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</si>
  <si>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</si>
  <si>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</si>
  <si>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</si>
  <si>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</si>
  <si>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</si>
  <si>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</si>
  <si>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</si>
  <si>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</si>
  <si>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</si>
  <si>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</si>
  <si>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</si>
  <si>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</si>
  <si>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</si>
  <si>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</si>
  <si>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</si>
  <si>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</si>
  <si>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</si>
  <si>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</si>
  <si>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</si>
  <si>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</si>
  <si>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</si>
  <si>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</si>
  <si>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</si>
  <si>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</si>
  <si>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</si>
  <si>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</si>
  <si>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</si>
  <si>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</si>
  <si>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</si>
  <si>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</si>
  <si>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</si>
  <si>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</si>
  <si>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</si>
  <si>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</si>
  <si>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</si>
  <si>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</si>
  <si>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</si>
  <si>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</si>
  <si>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</si>
  <si>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</si>
  <si>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</si>
  <si>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</si>
  <si>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</si>
  <si>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</si>
  <si>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</si>
  <si>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</si>
  <si>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</si>
  <si>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</si>
  <si>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</si>
  <si>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</si>
  <si>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</si>
  <si>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</si>
  <si>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</si>
  <si>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</si>
  <si>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</si>
  <si>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</si>
  <si>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</si>
  <si>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</si>
  <si>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</si>
  <si>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</si>
  <si>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</si>
  <si>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</si>
  <si>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</si>
  <si>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</si>
  <si>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</si>
  <si>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</si>
  <si>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</si>
  <si>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</si>
  <si>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</si>
  <si>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</si>
  <si>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</si>
  <si>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</si>
  <si>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</si>
  <si>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</si>
  <si>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</si>
  <si>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</si>
  <si>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</si>
  <si>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</si>
  <si>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</si>
  <si>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</si>
  <si>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</si>
  <si>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</si>
  <si>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</si>
  <si>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</si>
  <si>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</si>
  <si>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</si>
  <si>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</si>
  <si>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</si>
  <si>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</si>
  <si>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</si>
  <si>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</si>
  <si>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</si>
  <si>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</si>
  <si>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</si>
  <si>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</si>
  <si>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</si>
  <si>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</si>
  <si>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</si>
  <si>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</si>
  <si>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</si>
  <si>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</si>
  <si>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</si>
  <si>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</si>
  <si>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</si>
  <si>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</si>
  <si>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</si>
  <si>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</si>
  <si>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</si>
  <si>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</si>
  <si>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</si>
  <si>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</si>
  <si>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</si>
  <si>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</si>
  <si>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</si>
  <si>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</si>
  <si>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</si>
  <si>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</si>
  <si>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</si>
  <si>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</si>
  <si>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</si>
  <si>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</si>
  <si>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</si>
  <si>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</si>
  <si>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</si>
  <si>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</si>
  <si>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</si>
  <si>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</si>
  <si>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</si>
  <si>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</si>
  <si>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</si>
  <si>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</si>
  <si>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</si>
  <si>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</si>
  <si>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</si>
  <si>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</si>
  <si>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</si>
  <si>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</si>
  <si>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</si>
  <si>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</si>
  <si>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</si>
  <si>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</si>
  <si>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</si>
  <si>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</si>
  <si>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</si>
  <si>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</si>
  <si>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</si>
  <si>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</si>
  <si>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</si>
  <si>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</si>
  <si>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</si>
  <si>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</si>
  <si>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</si>
  <si>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</si>
  <si>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</si>
  <si>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</si>
  <si>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</si>
  <si>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</si>
  <si>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</si>
  <si>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</si>
  <si>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</si>
  <si>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</si>
  <si>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</si>
  <si>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</si>
  <si>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</si>
  <si>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</si>
  <si>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</si>
  <si>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</si>
  <si>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</si>
  <si>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</si>
  <si>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</si>
  <si>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</si>
  <si>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</si>
  <si>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</si>
  <si>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</si>
  <si>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</si>
  <si>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</si>
  <si>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</si>
  <si>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</si>
  <si>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</si>
  <si>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</si>
  <si>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</si>
  <si>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</si>
  <si>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</si>
  <si>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</si>
  <si>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</si>
  <si>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</si>
  <si>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</si>
  <si>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</si>
  <si>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</si>
  <si>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</si>
  <si>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</si>
  <si>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</si>
  <si>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</si>
  <si>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</si>
  <si>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</si>
  <si>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</si>
  <si>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</si>
  <si>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</si>
  <si>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</si>
  <si>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</si>
  <si>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</si>
  <si>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</si>
  <si>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</si>
  <si>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</si>
  <si>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</si>
  <si>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</si>
  <si>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</si>
  <si>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</si>
  <si>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</si>
  <si>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</si>
  <si>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</si>
  <si>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</si>
  <si>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</si>
  <si>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</si>
  <si>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</si>
  <si>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</si>
  <si>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</si>
  <si>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</si>
  <si>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</si>
  <si>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</si>
  <si>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</si>
  <si>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</si>
  <si>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</si>
  <si>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</si>
  <si>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</si>
  <si>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</si>
  <si>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</si>
  <si>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</si>
  <si>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</si>
  <si>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</si>
  <si>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</si>
  <si>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</si>
  <si>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</si>
  <si>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</si>
  <si>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</si>
  <si>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</si>
  <si>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</si>
  <si>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</si>
  <si>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</si>
  <si>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</si>
  <si>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</si>
  <si>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</si>
  <si>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</si>
  <si>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</si>
  <si>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</si>
  <si>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</si>
  <si>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</si>
  <si>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</si>
  <si>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</si>
  <si>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</si>
  <si>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</si>
  <si>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</si>
  <si>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</si>
  <si>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</si>
  <si>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</si>
  <si>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</si>
  <si>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</si>
  <si>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</si>
  <si>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</si>
  <si>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</si>
  <si>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</si>
  <si>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</si>
  <si>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</si>
  <si>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</si>
  <si>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</si>
  <si>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</si>
  <si>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</si>
  <si>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</si>
  <si>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</si>
  <si>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</si>
  <si>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</si>
  <si>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</si>
  <si>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</si>
  <si>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</si>
  <si>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</si>
  <si>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</si>
  <si>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</si>
  <si>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</si>
  <si>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</si>
  <si>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</si>
  <si>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</si>
  <si>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</si>
  <si>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</si>
  <si>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</si>
  <si>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</si>
  <si>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</si>
  <si>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</si>
  <si>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</si>
  <si>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</si>
  <si>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</si>
  <si>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</si>
  <si>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</si>
  <si>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</si>
  <si>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</si>
  <si>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</si>
  <si>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</si>
  <si>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</si>
  <si>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</si>
  <si>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</si>
  <si>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</si>
  <si>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</si>
  <si>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</si>
  <si>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</si>
  <si>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</si>
  <si>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</si>
  <si>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</si>
  <si>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</si>
  <si>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</si>
  <si>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</si>
  <si>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</si>
  <si>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</si>
  <si>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</si>
  <si>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</si>
  <si>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</si>
  <si>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</si>
  <si>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</si>
  <si>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</si>
  <si>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</si>
  <si>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</si>
  <si>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</si>
  <si>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</si>
  <si>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</si>
  <si>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</si>
  <si>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</si>
  <si>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</si>
  <si>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</si>
  <si>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</si>
  <si>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</si>
  <si>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</si>
  <si>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</si>
  <si>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</si>
  <si>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</si>
  <si>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</si>
  <si>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</si>
  <si>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</si>
  <si>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</si>
  <si>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</si>
  <si>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</si>
  <si>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</si>
  <si>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</si>
  <si>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</si>
  <si>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</si>
  <si>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</si>
  <si>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</si>
  <si>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</si>
  <si>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</si>
  <si>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</si>
  <si>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</si>
  <si>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</si>
  <si>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</si>
  <si>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</si>
  <si>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</si>
  <si>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</si>
  <si>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</si>
  <si>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</si>
  <si>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</si>
  <si>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</si>
  <si>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</si>
  <si>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</si>
  <si>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</si>
  <si>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</si>
  <si>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</si>
  <si>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</si>
  <si>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</si>
  <si>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</si>
  <si>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</si>
  <si>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</si>
  <si>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</si>
  <si>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</si>
  <si>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</si>
  <si>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</si>
  <si>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</si>
  <si>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</si>
  <si>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</si>
  <si>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</si>
  <si>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</si>
  <si>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</si>
  <si>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</si>
  <si>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</si>
  <si>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</si>
  <si>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</si>
  <si>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</si>
  <si>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</si>
  <si>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</si>
  <si>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</si>
  <si>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</si>
  <si>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</si>
  <si>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</si>
  <si>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</si>
  <si>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</si>
  <si>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</si>
  <si>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</si>
  <si>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</si>
  <si>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</si>
  <si>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</si>
  <si>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</si>
  <si>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</si>
  <si>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</si>
  <si>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</si>
  <si>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</si>
  <si>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</si>
  <si>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</si>
  <si>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</si>
  <si>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</si>
  <si>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</si>
  <si>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</si>
  <si>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</si>
  <si>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</si>
  <si>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</si>
  <si>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</si>
  <si>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</si>
  <si>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</si>
  <si>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</si>
  <si>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</si>
  <si>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</si>
  <si>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</si>
  <si>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</si>
  <si>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</si>
  <si>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</si>
  <si>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</si>
  <si>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</si>
  <si>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</si>
  <si>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</si>
  <si>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</si>
  <si>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</si>
  <si>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</si>
  <si>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</si>
  <si>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</si>
  <si>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</si>
  <si>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</si>
  <si>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</si>
  <si>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</si>
  <si>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</si>
  <si>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</si>
  <si>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</si>
  <si>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</si>
  <si>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</si>
  <si>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</si>
  <si>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</si>
  <si>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</si>
  <si>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</si>
  <si>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</si>
  <si>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</si>
  <si>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</si>
  <si>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</si>
  <si>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</si>
  <si>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</si>
  <si>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</si>
  <si>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</si>
  <si>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</si>
  <si>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</si>
  <si>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</si>
  <si>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</si>
  <si>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</si>
  <si>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</si>
  <si>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</si>
  <si>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</si>
  <si>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</si>
  <si>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</si>
  <si>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</si>
  <si>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</si>
  <si>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</si>
  <si>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</si>
  <si>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</si>
  <si>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</si>
  <si>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</si>
  <si>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</si>
  <si>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</si>
  <si>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</si>
  <si>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</si>
  <si>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</si>
  <si>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</si>
  <si>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</si>
  <si>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</si>
  <si>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</si>
  <si>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</si>
  <si>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</si>
  <si>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</si>
  <si>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</si>
  <si>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</si>
  <si>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</si>
  <si>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</si>
  <si>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</si>
  <si>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</si>
  <si>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</si>
  <si>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</si>
  <si>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</si>
  <si>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</si>
  <si>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</si>
  <si>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</si>
  <si>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</si>
  <si>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</si>
  <si>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</si>
  <si>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</si>
  <si>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</si>
  <si>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</si>
  <si>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</si>
  <si>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</si>
  <si>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</si>
  <si>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</si>
  <si>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</si>
  <si>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</si>
  <si>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</si>
  <si>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</si>
  <si>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</si>
  <si>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</si>
  <si>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</si>
  <si>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</si>
  <si>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</si>
  <si>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</si>
  <si>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</si>
  <si>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</si>
  <si>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</si>
  <si>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</si>
  <si>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</si>
  <si>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</si>
  <si>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</si>
  <si>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</si>
  <si>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</si>
  <si>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</si>
  <si>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</si>
  <si>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</si>
  <si>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</si>
  <si>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</si>
  <si>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</si>
  <si>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</si>
  <si>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</si>
  <si>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</si>
  <si>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</si>
  <si>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</si>
  <si>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</si>
  <si>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</si>
  <si>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</si>
  <si>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</si>
  <si>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</si>
  <si>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</si>
  <si>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</si>
  <si>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</si>
  <si>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</si>
  <si>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</si>
  <si>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</si>
  <si>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</si>
  <si>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</si>
  <si>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</si>
  <si>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</si>
  <si>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</si>
  <si>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</si>
  <si>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</si>
  <si>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</si>
  <si>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</si>
  <si>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</si>
  <si>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</si>
  <si>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</si>
  <si>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</si>
  <si>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</si>
  <si>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</si>
  <si>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</si>
  <si>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</si>
  <si>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</si>
  <si>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</si>
  <si>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</si>
  <si>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</si>
  <si>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</si>
  <si>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</si>
  <si>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</si>
  <si>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</si>
  <si>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</si>
  <si>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</si>
  <si>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</si>
  <si>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</si>
  <si>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</si>
  <si>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</si>
  <si>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</si>
  <si>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</si>
  <si>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</si>
  <si>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</si>
  <si>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</si>
  <si>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</si>
  <si>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</si>
  <si>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</si>
  <si>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</si>
  <si>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</si>
  <si>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</si>
  <si>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</si>
  <si>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</si>
  <si>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</si>
  <si>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</si>
  <si>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</si>
  <si>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</si>
  <si>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</si>
  <si>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</si>
  <si>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</si>
  <si>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</si>
  <si>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</si>
  <si>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</si>
  <si>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</si>
  <si>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</si>
  <si>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</si>
  <si>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</si>
  <si>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</si>
  <si>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</si>
  <si>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</si>
  <si>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</si>
  <si>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</si>
  <si>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</si>
  <si>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</si>
  <si>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</si>
  <si>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</si>
  <si>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</si>
  <si>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</si>
  <si>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</si>
  <si>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</si>
  <si>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</si>
  <si>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</si>
  <si>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</si>
  <si>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</si>
  <si>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</si>
  <si>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</si>
  <si>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</si>
  <si>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</si>
  <si>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</si>
  <si>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</si>
  <si>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</si>
  <si>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</si>
  <si>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</si>
  <si>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</si>
  <si>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</si>
  <si>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</si>
  <si>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</si>
  <si>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</si>
  <si>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</si>
  <si>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</si>
  <si>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</si>
  <si>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</si>
  <si>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</si>
  <si>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</si>
  <si>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</si>
  <si>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</si>
  <si>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</si>
  <si>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</si>
  <si>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</si>
  <si>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</si>
  <si>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</si>
  <si>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</si>
  <si>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</si>
  <si>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</si>
  <si>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</si>
  <si>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</si>
  <si>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</si>
  <si>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</si>
  <si>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</si>
  <si>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</si>
  <si>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</si>
  <si>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</si>
  <si>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</si>
  <si>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</si>
  <si>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</si>
  <si>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</si>
  <si>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</si>
  <si>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</si>
  <si>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</si>
  <si>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</si>
  <si>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</si>
  <si>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</si>
  <si>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</si>
  <si>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</si>
  <si>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</si>
  <si>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</si>
  <si>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</si>
  <si>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</si>
  <si>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</si>
  <si>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</si>
  <si>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</si>
  <si>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</si>
  <si>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</si>
  <si>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</si>
  <si>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</si>
  <si>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</si>
  <si>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</si>
  <si>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</si>
  <si>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</si>
  <si>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</si>
  <si>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</si>
  <si>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</si>
  <si>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</si>
  <si>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</si>
  <si>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</si>
  <si>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</si>
  <si>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</si>
  <si>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</si>
  <si>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</si>
  <si>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</si>
  <si>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</si>
  <si>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</si>
  <si>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</si>
  <si>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</si>
  <si>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</si>
  <si>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</si>
  <si>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</si>
  <si>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</si>
  <si>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</si>
  <si>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</si>
  <si>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</si>
  <si>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</si>
  <si>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</si>
  <si>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</si>
  <si>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</si>
  <si>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</si>
  <si>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</si>
  <si>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</si>
  <si>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</si>
  <si>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</si>
  <si>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</si>
  <si>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</si>
  <si>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</si>
  <si>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</si>
  <si>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</si>
  <si>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</si>
  <si>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</si>
  <si>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</si>
  <si>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</si>
  <si>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</si>
  <si>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</si>
  <si>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</si>
  <si>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</si>
  <si>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</si>
  <si>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</si>
  <si>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</si>
  <si>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</si>
  <si>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</si>
  <si>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</si>
  <si>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</si>
  <si>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</si>
  <si>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</si>
  <si>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</si>
  <si>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</si>
  <si>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</si>
  <si>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</si>
  <si>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</si>
  <si>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</si>
  <si>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</si>
  <si>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</si>
  <si>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</si>
  <si>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</si>
  <si>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</si>
  <si>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</si>
  <si>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</si>
  <si>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</si>
  <si>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</si>
  <si>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</si>
  <si>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</si>
  <si>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</si>
  <si>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</si>
  <si>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</si>
  <si>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</si>
  <si>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</si>
  <si>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</si>
  <si>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</si>
  <si>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</si>
  <si>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</si>
  <si>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</si>
  <si>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</si>
  <si>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</si>
  <si>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</si>
  <si>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</si>
  <si>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</si>
  <si>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</si>
  <si>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</si>
  <si>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</si>
  <si>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</si>
  <si>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</si>
  <si>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</si>
  <si>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</si>
  <si>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</si>
  <si>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</si>
  <si>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</si>
  <si>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</si>
  <si>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</si>
  <si>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</si>
  <si>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</si>
  <si>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</si>
  <si>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</si>
  <si>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</si>
  <si>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</si>
  <si>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</si>
  <si>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</si>
  <si>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</si>
  <si>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</si>
  <si>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</si>
  <si>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</si>
  <si>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</si>
  <si>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</si>
  <si>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</si>
  <si>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</si>
  <si>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</si>
  <si>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</si>
  <si>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</si>
  <si>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</si>
  <si>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</si>
  <si>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</si>
  <si>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</si>
  <si>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</si>
  <si>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</si>
  <si>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</si>
  <si>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</si>
  <si>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</si>
  <si>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</si>
  <si>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</si>
  <si>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</si>
  <si>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</si>
  <si>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</si>
  <si>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</si>
  <si>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</si>
  <si>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</si>
  <si>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</si>
  <si>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</si>
  <si>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</si>
  <si>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</si>
  <si>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</si>
  <si>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</si>
  <si>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</si>
  <si>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</si>
  <si>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</si>
  <si>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</si>
  <si>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</si>
  <si>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</si>
  <si>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</si>
  <si>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</si>
  <si>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</si>
  <si>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</si>
  <si>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</si>
  <si>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</si>
  <si>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</si>
  <si>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</si>
  <si>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</si>
  <si>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</si>
  <si>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</si>
  <si>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</si>
  <si>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</si>
  <si>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</si>
  <si>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</si>
  <si>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</si>
  <si>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</si>
  <si>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</si>
  <si>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</si>
  <si>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</si>
  <si>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</si>
  <si>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</si>
  <si>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</si>
  <si>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</si>
  <si>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</si>
  <si>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</si>
  <si>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</si>
  <si>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</si>
  <si>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</si>
  <si>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</si>
  <si>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</si>
  <si>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</si>
  <si>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</si>
  <si>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</si>
  <si>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</si>
  <si>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</si>
  <si>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</si>
  <si>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</si>
  <si>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</si>
  <si>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</si>
  <si>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</si>
  <si>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</si>
  <si>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</si>
  <si>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</si>
  <si>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</si>
  <si>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</si>
  <si>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</si>
  <si>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</si>
  <si>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</si>
  <si>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</si>
  <si>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</si>
  <si>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</si>
  <si>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</si>
  <si>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</si>
  <si>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</si>
  <si>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</si>
  <si>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</si>
  <si>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</si>
  <si>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</si>
  <si>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</si>
  <si>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</si>
  <si>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</si>
  <si>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</si>
  <si>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</si>
  <si>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</si>
  <si>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</si>
  <si>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</si>
  <si>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</si>
  <si>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</si>
  <si>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</si>
  <si>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</si>
  <si>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</si>
  <si>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</si>
  <si>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</si>
  <si>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</si>
  <si>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</si>
  <si>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</si>
  <si>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</si>
  <si>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</si>
  <si>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</si>
  <si>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</si>
  <si>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</si>
  <si>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</si>
  <si>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</si>
  <si>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</si>
  <si>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</si>
  <si>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</si>
  <si>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</si>
  <si>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</si>
  <si>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</si>
  <si>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</si>
  <si>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</si>
  <si>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</si>
  <si>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</si>
  <si>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</si>
  <si>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</si>
  <si>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</si>
  <si>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</si>
  <si>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</si>
  <si>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</si>
  <si>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</si>
  <si>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</si>
  <si>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</si>
  <si>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</si>
  <si>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</si>
  <si>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</si>
  <si>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</si>
  <si>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</si>
  <si>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</si>
  <si>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</si>
  <si>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</si>
  <si>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</si>
  <si>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</si>
  <si>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</si>
  <si>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</si>
  <si>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</si>
  <si>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</si>
  <si>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</si>
  <si>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</si>
  <si>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</si>
  <si>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</si>
  <si>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</si>
  <si>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</si>
  <si>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</si>
  <si>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</si>
  <si>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</si>
  <si>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</si>
  <si>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</si>
  <si>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</si>
  <si>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</si>
  <si>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</si>
  <si>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</si>
  <si>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</si>
  <si>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</si>
  <si>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</si>
  <si>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</si>
  <si>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</si>
  <si>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</si>
  <si>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</si>
  <si>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</si>
  <si>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</si>
  <si>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</si>
  <si>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</si>
  <si>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</si>
  <si>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</si>
  <si>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</si>
  <si>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</si>
  <si>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</si>
  <si>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</si>
  <si>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</si>
  <si>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</si>
  <si>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</si>
  <si>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</si>
  <si>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</si>
  <si>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</si>
  <si>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</si>
  <si>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</si>
  <si>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</si>
  <si>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</si>
  <si>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</si>
  <si>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</si>
  <si>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</si>
  <si>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</si>
  <si>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</si>
  <si>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</si>
  <si>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</si>
  <si>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</si>
  <si>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</si>
  <si>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</si>
  <si>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</si>
  <si>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</si>
  <si>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</si>
  <si>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</si>
  <si>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</si>
  <si>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</si>
  <si>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</si>
  <si>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</si>
  <si>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</si>
  <si>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</si>
  <si>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</si>
  <si>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</si>
  <si>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</si>
  <si>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</si>
  <si>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</si>
  <si>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</si>
  <si>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</si>
  <si>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</si>
  <si>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</si>
  <si>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</si>
  <si>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</si>
  <si>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</si>
  <si>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</si>
  <si>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</si>
  <si>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</si>
  <si>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</si>
  <si>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</si>
  <si>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</si>
  <si>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</si>
  <si>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</si>
  <si>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</si>
  <si>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</si>
  <si>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</si>
  <si>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</si>
  <si>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</si>
  <si>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</si>
  <si>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</si>
  <si>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</si>
  <si>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</si>
  <si>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</si>
  <si>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</si>
  <si>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</si>
  <si>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</si>
  <si>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</si>
  <si>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</si>
  <si>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</si>
  <si>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</si>
  <si>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</si>
  <si>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</si>
  <si>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</si>
  <si>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</si>
  <si>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</si>
  <si>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</si>
  <si>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</si>
  <si>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</si>
  <si>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</si>
  <si>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</si>
  <si>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</si>
  <si>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</si>
  <si>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</si>
  <si>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</si>
  <si>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</si>
  <si>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</si>
  <si>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</si>
  <si>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</si>
  <si>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</si>
  <si>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</si>
  <si>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</si>
  <si>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</si>
  <si>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</si>
  <si>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</si>
  <si>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</si>
  <si>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</si>
  <si>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</si>
  <si>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</si>
  <si>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</si>
  <si>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</si>
  <si>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</si>
  <si>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</si>
  <si>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</si>
  <si>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</si>
  <si>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</si>
  <si>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</si>
  <si>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</si>
  <si>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</si>
  <si>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</si>
  <si>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</si>
  <si>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</si>
  <si>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</si>
  <si>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</si>
  <si>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</si>
  <si>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</si>
  <si>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</si>
  <si>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</si>
  <si>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</si>
  <si>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</si>
  <si>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</si>
  <si>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</si>
  <si>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</si>
  <si>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</si>
  <si>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</si>
  <si>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</si>
  <si>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</si>
  <si>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</si>
  <si>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</si>
  <si>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</si>
  <si>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</si>
  <si>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</si>
  <si>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</si>
  <si>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</si>
  <si>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</si>
  <si>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</si>
  <si>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</si>
  <si>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</si>
  <si>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</si>
  <si>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</si>
  <si>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</si>
  <si>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</si>
  <si>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</si>
  <si>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</si>
  <si>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</si>
  <si>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</si>
  <si>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</si>
  <si>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</si>
  <si>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</si>
  <si>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</si>
  <si>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</si>
  <si>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</si>
  <si>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</si>
  <si>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</si>
  <si>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</si>
  <si>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</si>
  <si>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</si>
  <si>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</si>
  <si>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</si>
  <si>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</si>
  <si>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</si>
  <si>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</si>
  <si>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</si>
  <si>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</si>
  <si>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</si>
  <si>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</si>
  <si>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</si>
  <si>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</si>
  <si>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</si>
  <si>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</si>
  <si>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</si>
  <si>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</si>
  <si>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</si>
  <si>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</si>
  <si>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</si>
  <si>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</si>
  <si>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</si>
  <si>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</si>
  <si>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</si>
  <si>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</si>
  <si>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</si>
  <si>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</si>
  <si>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</si>
  <si>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</si>
  <si>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</si>
  <si>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</si>
  <si>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</si>
  <si>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</si>
  <si>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</si>
  <si>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</si>
  <si>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</si>
  <si>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</si>
  <si>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</si>
  <si>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</si>
  <si>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</si>
  <si>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</si>
  <si>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</si>
  <si>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</si>
  <si>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</si>
  <si>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</si>
  <si>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</si>
  <si>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</si>
  <si>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</si>
  <si>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</si>
  <si>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</si>
  <si>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</si>
  <si>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</si>
  <si>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</si>
  <si>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</si>
  <si>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</si>
  <si>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</si>
  <si>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</si>
  <si>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</si>
  <si>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</si>
  <si>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</si>
  <si>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</si>
  <si>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</si>
  <si>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</si>
  <si>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</si>
  <si>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</si>
  <si>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</si>
  <si>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</si>
  <si>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</si>
  <si>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</si>
  <si>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</si>
  <si>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</si>
  <si>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</si>
  <si>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</si>
  <si>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</si>
  <si>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</si>
  <si>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</si>
  <si>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</si>
  <si>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</si>
  <si>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</si>
  <si>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</si>
  <si>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</si>
  <si>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</si>
  <si>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</si>
  <si>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</si>
  <si>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</si>
  <si>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</si>
  <si>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</si>
  <si>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</si>
  <si>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</si>
  <si>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</si>
  <si>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</si>
  <si>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</si>
  <si>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</si>
  <si>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</si>
  <si>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</si>
  <si>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</si>
  <si>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</si>
  <si>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</si>
  <si>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</si>
  <si>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</si>
  <si>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</si>
  <si>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</si>
  <si>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</si>
  <si>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</si>
  <si>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</si>
  <si>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</si>
  <si>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</si>
  <si>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</si>
  <si>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</si>
  <si>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</si>
  <si>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</si>
  <si>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</si>
  <si>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</si>
  <si>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</si>
  <si>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</si>
  <si>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</si>
  <si>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</si>
  <si>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</si>
  <si>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</si>
  <si>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</si>
  <si>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</si>
  <si>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</si>
  <si>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</si>
  <si>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</si>
  <si>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</si>
  <si>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</si>
  <si>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</si>
  <si>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</si>
  <si>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</si>
  <si>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</si>
  <si>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</si>
  <si>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</si>
  <si>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</si>
  <si>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</si>
  <si>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</si>
  <si>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</si>
  <si>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</si>
  <si>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</si>
  <si>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</si>
  <si>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</si>
  <si>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</si>
  <si>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</si>
  <si>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</si>
  <si>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</si>
  <si>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</si>
  <si>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</si>
  <si>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</si>
  <si>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</si>
  <si>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</si>
  <si>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</si>
  <si>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</si>
  <si>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</si>
  <si>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</si>
  <si>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</si>
  <si>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</si>
  <si>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</si>
  <si>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</si>
  <si>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</si>
  <si>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</si>
  <si>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</si>
  <si>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</si>
  <si>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</si>
  <si>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</si>
  <si>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</si>
  <si>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</si>
  <si>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</si>
  <si>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</si>
  <si>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</si>
  <si>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</si>
  <si>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</si>
  <si>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</si>
  <si>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</si>
  <si>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</si>
  <si>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</si>
  <si>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</si>
  <si>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</si>
  <si>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</si>
  <si>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</si>
  <si>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</si>
  <si>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</si>
  <si>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</si>
  <si>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</si>
  <si>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</si>
  <si>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</si>
  <si>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</si>
  <si>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</si>
  <si>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</si>
  <si>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</si>
  <si>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</si>
  <si>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</si>
  <si>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</si>
  <si>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</si>
  <si>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</si>
  <si>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</si>
  <si>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</si>
  <si>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</si>
  <si>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</si>
  <si>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</si>
  <si>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</si>
  <si>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</si>
  <si>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</si>
  <si>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</si>
  <si>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</si>
  <si>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</si>
  <si>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</si>
  <si>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</si>
  <si>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</si>
  <si>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</si>
  <si>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</si>
  <si>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</si>
  <si>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</si>
  <si>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</si>
  <si>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</si>
  <si>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</si>
  <si>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</si>
  <si>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</si>
  <si>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</si>
  <si>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</si>
  <si>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</si>
  <si>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</si>
  <si>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</si>
  <si>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</si>
  <si>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</si>
  <si>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</si>
  <si>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</si>
  <si>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</si>
  <si>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</si>
  <si>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</si>
  <si>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</si>
  <si>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</si>
  <si>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</si>
  <si>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</si>
  <si>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</si>
  <si>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</si>
  <si>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</si>
  <si>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</si>
  <si>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</si>
  <si>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</si>
  <si>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</si>
  <si>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</si>
  <si>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</si>
  <si>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</si>
  <si>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</si>
  <si>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</si>
  <si>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</si>
  <si>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</si>
  <si>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</si>
  <si>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</si>
  <si>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</si>
  <si>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</si>
  <si>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</si>
  <si>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</si>
  <si>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</si>
  <si>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</si>
  <si>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</si>
  <si>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</si>
  <si>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</si>
  <si>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</si>
  <si>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</si>
  <si>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</si>
  <si>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</si>
  <si>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</si>
  <si>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</si>
  <si>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</si>
  <si>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</si>
  <si>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</si>
  <si>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</si>
  <si>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</si>
  <si>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</si>
  <si>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</si>
  <si>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</si>
  <si>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</si>
  <si>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</si>
  <si>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</si>
  <si>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</si>
  <si>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</si>
  <si>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</si>
  <si>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</si>
  <si>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</si>
  <si>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</si>
  <si>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</si>
  <si>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</si>
  <si>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</si>
  <si>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</si>
  <si>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</si>
  <si>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</si>
  <si>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</si>
  <si>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</si>
  <si>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</si>
  <si>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</si>
  <si>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</si>
  <si>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</si>
  <si>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</si>
  <si>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</si>
  <si>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</si>
  <si>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</si>
  <si>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</si>
  <si>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</si>
  <si>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</si>
  <si>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</si>
  <si>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</si>
  <si>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</si>
  <si>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</si>
  <si>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</si>
  <si>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</si>
  <si>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</si>
  <si>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</si>
  <si>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</si>
  <si>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</si>
  <si>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</si>
  <si>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</si>
  <si>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</si>
  <si>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</si>
  <si>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</si>
  <si>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</si>
  <si>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</si>
  <si>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</si>
  <si>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</si>
  <si>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</si>
  <si>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</si>
  <si>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</si>
  <si>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</si>
  <si>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</si>
  <si>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</si>
  <si>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</si>
  <si>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</si>
  <si>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</si>
  <si>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</si>
  <si>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</si>
  <si>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</si>
  <si>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</si>
  <si>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</si>
  <si>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</si>
  <si>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</si>
  <si>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</si>
  <si>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</si>
  <si>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</si>
  <si>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</si>
  <si>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</si>
  <si>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</si>
  <si>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</si>
  <si>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</si>
  <si>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</si>
  <si>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</si>
  <si>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</si>
  <si>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</si>
  <si>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</si>
  <si>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</si>
  <si>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</si>
  <si>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</si>
  <si>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</si>
  <si>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</si>
  <si>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</si>
  <si>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</si>
  <si>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</si>
  <si>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</si>
  <si>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</si>
  <si>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</si>
  <si>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</si>
  <si>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</si>
  <si>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</si>
  <si>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</si>
  <si>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</si>
  <si>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</si>
  <si>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</si>
  <si>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</si>
  <si>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</si>
  <si>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</si>
  <si>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</si>
  <si>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</si>
  <si>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</si>
  <si>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</si>
  <si>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</si>
  <si>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</si>
  <si>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</si>
  <si>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</si>
  <si>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</si>
  <si>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</si>
  <si>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</si>
  <si>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</si>
  <si>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</si>
  <si>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</si>
  <si>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</si>
  <si>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</si>
  <si>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</si>
  <si>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</si>
  <si>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</si>
  <si>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</si>
  <si>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</si>
  <si>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</si>
  <si>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</si>
  <si>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</si>
  <si>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</si>
  <si>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</si>
  <si>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</si>
  <si>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</si>
  <si>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</si>
  <si>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</si>
  <si>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</si>
  <si>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</si>
  <si>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</si>
  <si>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</si>
  <si>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</si>
  <si>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</si>
  <si>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</si>
  <si>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</si>
  <si>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</si>
  <si>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</si>
  <si>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</si>
  <si>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</si>
  <si>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</si>
  <si>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</si>
  <si>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</si>
  <si>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</si>
  <si>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</si>
  <si>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</si>
  <si>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</si>
  <si>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</si>
  <si>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</si>
  <si>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</si>
  <si>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</si>
  <si>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</si>
  <si>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</si>
  <si>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</si>
  <si>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</si>
  <si>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</si>
  <si>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</si>
  <si>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</si>
  <si>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</si>
  <si>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</si>
  <si>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</si>
  <si>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</si>
  <si>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</si>
  <si>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</si>
  <si>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</si>
  <si>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</si>
  <si>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</si>
  <si>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</si>
  <si>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</si>
  <si>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</si>
  <si>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</si>
  <si>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</si>
  <si>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</si>
  <si>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</si>
  <si>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</si>
  <si>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</si>
  <si>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</si>
  <si>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</si>
  <si>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</si>
  <si>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</si>
  <si>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</si>
  <si>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</si>
  <si>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</si>
  <si>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</si>
  <si>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</si>
  <si>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</si>
  <si>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</si>
  <si>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</si>
  <si>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</si>
  <si>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</si>
  <si>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</si>
  <si>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</si>
  <si>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</si>
  <si>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</si>
  <si>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</si>
  <si>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</si>
  <si>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</si>
  <si>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</si>
  <si>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</si>
  <si>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</si>
  <si>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</si>
  <si>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</si>
  <si>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</si>
  <si>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</si>
  <si>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</si>
  <si>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</si>
  <si>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</si>
  <si>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</si>
  <si>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</si>
  <si>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</si>
  <si>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</si>
  <si>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</si>
  <si>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</si>
  <si>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</si>
  <si>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</si>
  <si>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</si>
  <si>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</si>
  <si>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</si>
  <si>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</si>
  <si>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</si>
  <si>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</si>
  <si>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</si>
  <si>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</si>
  <si>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</si>
  <si>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</si>
  <si>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</si>
  <si>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</si>
  <si>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</si>
  <si>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</si>
  <si>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</si>
  <si>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</si>
  <si>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</si>
  <si>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</si>
  <si>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</si>
  <si>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</si>
  <si>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</si>
  <si>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</si>
  <si>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</si>
  <si>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</si>
  <si>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</si>
  <si>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</si>
  <si>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</si>
  <si>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</si>
  <si>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</si>
  <si>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</si>
  <si>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</si>
  <si>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</si>
  <si>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</si>
  <si>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</si>
  <si>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</si>
  <si>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</si>
  <si>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</si>
  <si>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</si>
  <si>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</si>
  <si>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</si>
  <si>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</si>
  <si>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</si>
  <si>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</si>
  <si>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</si>
  <si>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</si>
  <si>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</si>
  <si>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</si>
  <si>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</si>
  <si>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</si>
  <si>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</si>
  <si>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</si>
  <si>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</si>
  <si>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</si>
  <si>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</si>
  <si>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</si>
  <si>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</si>
  <si>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</si>
  <si>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</si>
  <si>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</si>
  <si>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</si>
  <si>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</si>
  <si>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</si>
  <si>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</si>
  <si>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</si>
  <si>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</si>
  <si>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</si>
  <si>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</si>
  <si>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</si>
  <si>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</si>
  <si>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</si>
  <si>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</si>
  <si>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</si>
  <si>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</si>
  <si>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</si>
  <si>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</si>
  <si>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</si>
  <si>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</si>
  <si>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</si>
  <si>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</si>
  <si>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</si>
  <si>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</si>
  <si>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</si>
  <si>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</si>
  <si>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</si>
  <si>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</si>
  <si>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</si>
  <si>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</si>
  <si>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</si>
  <si>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</si>
  <si>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</si>
  <si>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</si>
  <si>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</si>
  <si>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</si>
  <si>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</si>
  <si>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</si>
  <si>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</si>
  <si>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</si>
  <si>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</si>
  <si>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</si>
  <si>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</si>
  <si>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</si>
  <si>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</si>
  <si>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</si>
  <si>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</si>
  <si>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</si>
  <si>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</si>
  <si>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</si>
  <si>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</si>
  <si>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</si>
  <si>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</si>
  <si>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</si>
  <si>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</si>
  <si>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</si>
  <si>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</si>
  <si>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</si>
  <si>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</si>
  <si>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</si>
  <si>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</si>
  <si>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</si>
  <si>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</si>
  <si>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</si>
  <si>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</si>
  <si>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</si>
  <si>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</si>
  <si>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</si>
  <si>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</si>
  <si>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</si>
  <si>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</si>
  <si>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</si>
  <si>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</si>
  <si>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</si>
  <si>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</si>
  <si>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</si>
  <si>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</si>
  <si>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</si>
  <si>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</si>
  <si>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</si>
  <si>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</si>
  <si>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</si>
  <si>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</si>
  <si>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</si>
  <si>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</si>
  <si>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</si>
  <si>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</si>
  <si>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</si>
  <si>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</si>
  <si>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</si>
  <si>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</si>
  <si>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</si>
  <si>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</si>
  <si>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</si>
  <si>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</si>
  <si>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</si>
  <si>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</si>
  <si>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</si>
  <si>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</si>
  <si>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</si>
  <si>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</si>
  <si>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</si>
  <si>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</si>
  <si>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</si>
  <si>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</si>
  <si>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</si>
  <si>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</si>
  <si>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</si>
  <si>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</si>
  <si>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</si>
  <si>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</si>
  <si>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</si>
  <si>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</si>
  <si>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</si>
  <si>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</si>
  <si>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</si>
  <si>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</si>
  <si>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</si>
  <si>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</si>
  <si>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</si>
  <si>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</si>
  <si>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</si>
  <si>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</si>
  <si>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</si>
  <si>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</si>
  <si>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</si>
  <si>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</si>
  <si>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</si>
  <si>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</si>
  <si>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</si>
  <si>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</si>
  <si>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</si>
  <si>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</si>
  <si>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</si>
  <si>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</si>
  <si>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</si>
  <si>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</si>
  <si>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</si>
  <si>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</si>
  <si>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</si>
  <si>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</si>
  <si>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</si>
  <si>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</si>
  <si>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</si>
  <si>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</si>
  <si>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</si>
  <si>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</si>
  <si>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</si>
  <si>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</si>
  <si>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</si>
  <si>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</si>
  <si>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</si>
  <si>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</si>
  <si>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</si>
  <si>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</si>
  <si>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</si>
  <si>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</si>
  <si>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</si>
  <si>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</si>
  <si>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</si>
  <si>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</si>
  <si>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</si>
  <si>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</si>
  <si>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</si>
  <si>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</si>
  <si>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</si>
  <si>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</si>
  <si>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</si>
  <si>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</si>
  <si>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</si>
  <si>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</si>
  <si>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</si>
  <si>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</si>
  <si>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</si>
  <si>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</si>
  <si>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</si>
  <si>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</si>
  <si>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</si>
  <si>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</si>
  <si>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</si>
  <si>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</si>
  <si>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</si>
  <si>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</si>
  <si>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</si>
  <si>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</si>
  <si>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</si>
  <si>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</si>
  <si>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</si>
  <si>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</si>
  <si>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</si>
  <si>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</si>
  <si>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</si>
  <si>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</si>
  <si>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</si>
  <si>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</si>
  <si>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</si>
  <si>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</si>
  <si>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</si>
  <si>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</si>
  <si>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</si>
  <si>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</si>
  <si>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</si>
  <si>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</si>
  <si>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</si>
  <si>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</si>
  <si>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</si>
  <si>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</si>
  <si>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</si>
  <si>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</si>
  <si>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</si>
  <si>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</si>
  <si>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</si>
  <si>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</si>
  <si>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</si>
  <si>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</si>
  <si>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</si>
  <si>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</si>
  <si>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</si>
  <si>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</si>
  <si>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</si>
  <si>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</si>
  <si>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</si>
  <si>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</si>
  <si>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</si>
  <si>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</si>
  <si>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</si>
  <si>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</si>
  <si>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</si>
  <si>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</si>
  <si>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</si>
  <si>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</si>
  <si>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</si>
  <si>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</si>
  <si>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</si>
  <si>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</si>
  <si>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</si>
  <si>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</si>
  <si>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</si>
  <si>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</si>
  <si>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</si>
  <si>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</si>
  <si>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</si>
  <si>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</si>
  <si>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</si>
  <si>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</si>
  <si>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</si>
  <si>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</si>
  <si>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</si>
  <si>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</si>
  <si>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</si>
  <si>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</si>
  <si>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</si>
  <si>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</si>
  <si>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</si>
  <si>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</si>
  <si>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</si>
  <si>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</si>
  <si>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</si>
  <si>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</si>
  <si>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</si>
  <si>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</si>
  <si>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</si>
  <si>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</si>
  <si>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</si>
  <si>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</si>
  <si>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</si>
  <si>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</si>
  <si>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</si>
  <si>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</si>
  <si>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</si>
  <si>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</si>
  <si>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</si>
  <si>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</si>
  <si>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</si>
  <si>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</si>
  <si>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</si>
  <si>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</si>
  <si>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</si>
  <si>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</si>
  <si>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</si>
  <si>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</si>
  <si>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</si>
  <si>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</si>
  <si>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</si>
  <si>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</si>
  <si>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</si>
  <si>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</si>
  <si>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</si>
  <si>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</si>
  <si>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</si>
  <si>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</si>
  <si>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</si>
  <si>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</si>
  <si>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</si>
  <si>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</si>
  <si>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</si>
  <si>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</si>
  <si>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</si>
  <si>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</si>
  <si>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</si>
  <si>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</si>
  <si>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</si>
  <si>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</si>
  <si>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</si>
  <si>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</si>
  <si>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</si>
  <si>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</si>
  <si>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</si>
  <si>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</si>
  <si>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</si>
  <si>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</si>
  <si>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</si>
  <si>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</si>
  <si>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</si>
  <si>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</si>
  <si>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</si>
  <si>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</si>
  <si>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</si>
  <si>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</si>
  <si>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</si>
  <si>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</si>
  <si>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</si>
  <si>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</si>
  <si>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</si>
  <si>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</si>
  <si>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</si>
  <si>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</si>
  <si>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</si>
  <si>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</si>
  <si>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</si>
  <si>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</si>
  <si>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</si>
  <si>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</si>
  <si>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</si>
  <si>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</si>
  <si>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</si>
  <si>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</si>
  <si>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</si>
  <si>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</si>
  <si>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</si>
  <si>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</si>
  <si>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</si>
  <si>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</si>
  <si>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</si>
  <si>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</si>
  <si>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</si>
  <si>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</si>
  <si>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</si>
  <si>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</si>
  <si>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</si>
  <si>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</si>
  <si>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</si>
  <si>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</si>
  <si>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</si>
  <si>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</si>
  <si>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</si>
  <si>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</si>
  <si>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</si>
  <si>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</si>
  <si>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</si>
  <si>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</si>
  <si>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</si>
  <si>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</si>
  <si>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</si>
  <si>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</si>
  <si>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</si>
  <si>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</si>
  <si>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</si>
  <si>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</si>
  <si>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</si>
  <si>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</si>
  <si>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</si>
  <si>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</si>
  <si>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</si>
  <si>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</si>
  <si>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</si>
  <si>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</si>
  <si>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</si>
  <si>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</si>
  <si>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</si>
  <si>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</si>
  <si>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</si>
  <si>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</si>
  <si>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</si>
  <si>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</si>
  <si>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</si>
  <si>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</si>
  <si>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</si>
  <si>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</si>
  <si>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</si>
  <si>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</si>
  <si>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</si>
  <si>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</si>
  <si>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</si>
  <si>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</si>
  <si>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</si>
  <si>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</si>
  <si>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</si>
  <si>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</si>
  <si>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</si>
  <si>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</si>
  <si>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</si>
  <si>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</si>
  <si>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</si>
  <si>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</si>
  <si>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</si>
  <si>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</si>
  <si>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</si>
  <si>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</si>
  <si>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</si>
  <si>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</si>
  <si>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</si>
  <si>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</si>
  <si>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</si>
  <si>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</si>
  <si>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</si>
  <si>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</si>
  <si>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</si>
  <si>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</si>
  <si>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</si>
  <si>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</si>
  <si>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</si>
  <si>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</si>
  <si>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</si>
  <si>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</si>
  <si>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</si>
  <si>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</si>
  <si>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</si>
  <si>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</si>
  <si>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</si>
  <si>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</si>
  <si>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</si>
  <si>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</si>
  <si>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</si>
  <si>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</si>
  <si>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</si>
  <si>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</si>
  <si>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</si>
  <si>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</si>
  <si>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</si>
  <si>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</si>
  <si>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</si>
  <si>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</si>
  <si>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</si>
  <si>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</si>
  <si>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</si>
  <si>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</si>
  <si>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</si>
  <si>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</si>
  <si>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</si>
  <si>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</si>
  <si>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</si>
  <si>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</si>
  <si>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</si>
  <si>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</si>
  <si>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</si>
  <si>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</si>
  <si>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</si>
  <si>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</si>
  <si>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</si>
  <si>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</si>
  <si>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</si>
  <si>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</si>
  <si>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</si>
  <si>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</si>
  <si>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</si>
  <si>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</si>
  <si>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</si>
  <si>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</si>
  <si>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</si>
  <si>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</si>
  <si>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</si>
  <si>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</si>
  <si>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</si>
  <si>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</si>
  <si>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</si>
  <si>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</si>
  <si>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</si>
  <si>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</si>
  <si>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</si>
  <si>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</si>
  <si>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</si>
  <si>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</si>
  <si>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</si>
  <si>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</si>
  <si>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</si>
  <si>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</si>
  <si>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</si>
  <si>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</si>
  <si>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</si>
  <si>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</si>
  <si>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</si>
  <si>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</si>
  <si>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</si>
  <si>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</si>
  <si>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</si>
  <si>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</si>
  <si>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</si>
  <si>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</si>
  <si>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</si>
  <si>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</si>
  <si>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</si>
  <si>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</si>
  <si>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</si>
  <si>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</si>
  <si>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</si>
  <si>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</si>
  <si>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</si>
  <si>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</si>
  <si>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</si>
  <si>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</si>
  <si>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</si>
  <si>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</si>
  <si>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</si>
  <si>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</si>
  <si>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</si>
  <si>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</si>
  <si>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</si>
  <si>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</si>
  <si>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</si>
  <si>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</si>
  <si>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</si>
  <si>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</si>
  <si>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</si>
  <si>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</si>
  <si>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</si>
  <si>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</si>
  <si>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</si>
  <si>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</si>
  <si>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</si>
  <si>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</si>
  <si>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</si>
  <si>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</si>
  <si>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</si>
  <si>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</si>
  <si>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</si>
  <si>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</si>
  <si>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</si>
  <si>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</si>
  <si>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</si>
  <si>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</si>
  <si>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</si>
  <si>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</si>
  <si>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</si>
  <si>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</si>
  <si>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</si>
  <si>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</si>
  <si>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</si>
  <si>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</si>
  <si>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</si>
  <si>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</si>
  <si>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</si>
  <si>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</si>
  <si>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</si>
  <si>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</si>
  <si>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</si>
  <si>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</si>
  <si>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</si>
  <si>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</si>
  <si>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</si>
  <si>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</si>
  <si>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</si>
  <si>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</si>
  <si>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</si>
  <si>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</si>
  <si>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</si>
  <si>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</si>
  <si>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</si>
  <si>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</si>
  <si>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</si>
  <si>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</si>
  <si>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</si>
  <si>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</si>
  <si>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</si>
  <si>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</si>
  <si>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</si>
  <si>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</si>
  <si>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</si>
  <si>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</si>
  <si>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</si>
  <si>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</si>
  <si>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</si>
  <si>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</si>
  <si>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</si>
  <si>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</si>
  <si>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</si>
  <si>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</si>
  <si>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</si>
  <si>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</si>
  <si>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</si>
  <si>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</si>
  <si>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</si>
  <si>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</si>
  <si>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</si>
  <si>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</si>
  <si>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</si>
  <si>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</si>
  <si>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</si>
  <si>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</si>
  <si>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</si>
  <si>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</si>
  <si>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</si>
  <si>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</si>
  <si>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</si>
  <si>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</si>
  <si>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</si>
  <si>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</si>
  <si>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</si>
  <si>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</si>
  <si>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</si>
  <si>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</si>
  <si>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</si>
  <si>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</si>
  <si>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</si>
  <si>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</si>
  <si>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</si>
  <si>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</si>
  <si>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</si>
  <si>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</si>
  <si>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</si>
  <si>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</si>
  <si>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</si>
  <si>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</si>
  <si>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</si>
  <si>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</si>
  <si>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</si>
  <si>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</si>
  <si>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</si>
  <si>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</si>
  <si>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</si>
  <si>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</si>
  <si>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</si>
  <si>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</si>
  <si>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</si>
  <si>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</si>
  <si>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</si>
  <si>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</si>
  <si>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</si>
  <si>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</si>
  <si>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</si>
  <si>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</si>
  <si>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</si>
  <si>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</si>
  <si>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</si>
  <si>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</si>
  <si>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</si>
  <si>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</si>
  <si>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</si>
  <si>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</si>
  <si>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</si>
  <si>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</si>
  <si>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</si>
  <si>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</si>
  <si>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</si>
  <si>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</si>
  <si>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</si>
  <si>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</si>
  <si>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</si>
  <si>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</si>
  <si>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</si>
  <si>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</si>
  <si>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</si>
  <si>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</si>
  <si>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</si>
  <si>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</si>
  <si>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</si>
  <si>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</si>
  <si>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</si>
  <si>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</si>
  <si>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</si>
  <si>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</si>
  <si>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</si>
  <si>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</si>
  <si>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</si>
  <si>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</si>
  <si>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</si>
  <si>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</si>
  <si>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</si>
  <si>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</si>
  <si>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</si>
  <si>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</si>
  <si>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</si>
  <si>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</si>
  <si>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</si>
  <si>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</si>
  <si>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</si>
  <si>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</si>
  <si>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</si>
  <si>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</si>
  <si>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</si>
  <si>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</si>
  <si>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</si>
  <si>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</si>
  <si>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</si>
  <si>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</si>
  <si>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</si>
  <si>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</si>
  <si>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</si>
  <si>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</si>
  <si>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</si>
  <si>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</si>
  <si>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</si>
  <si>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</si>
  <si>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</si>
  <si>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</si>
  <si>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</si>
  <si>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</si>
  <si>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</si>
  <si>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</si>
  <si>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</si>
  <si>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</si>
  <si>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</si>
  <si>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</si>
  <si>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</si>
  <si>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</si>
  <si>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</si>
  <si>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</si>
  <si>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</si>
  <si>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</si>
  <si>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</si>
  <si>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</si>
  <si>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</si>
  <si>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</si>
  <si>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</si>
  <si>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</si>
  <si>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</si>
  <si>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</si>
  <si>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</si>
  <si>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</si>
  <si>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</si>
  <si>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</si>
  <si>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</si>
  <si>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</si>
  <si>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</si>
  <si>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</si>
  <si>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</si>
  <si>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</si>
  <si>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</si>
  <si>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</si>
  <si>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</si>
  <si>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</si>
  <si>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</si>
  <si>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</si>
  <si>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</si>
  <si>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</si>
  <si>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</si>
  <si>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</si>
  <si>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</si>
  <si>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</si>
  <si>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</si>
  <si>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</si>
  <si>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</si>
  <si>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</si>
  <si>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</si>
  <si>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</si>
  <si>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</si>
  <si>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</si>
  <si>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</si>
  <si>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</si>
  <si>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</si>
  <si>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</si>
  <si>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</si>
  <si>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</si>
  <si>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</si>
  <si>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</si>
  <si>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</si>
  <si>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</si>
  <si>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</si>
  <si>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</si>
  <si>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</si>
  <si>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</si>
  <si>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</si>
  <si>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</si>
  <si>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</si>
  <si>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</si>
  <si>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</si>
  <si>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</si>
  <si>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</si>
  <si>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</si>
  <si>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</si>
  <si>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</si>
  <si>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</si>
  <si>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</si>
  <si>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</si>
  <si>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</si>
  <si>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</si>
  <si>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</si>
  <si>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</si>
  <si>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</si>
  <si>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</si>
  <si>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</si>
  <si>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</si>
  <si>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</si>
  <si>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</si>
  <si>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</si>
  <si>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</si>
  <si>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</si>
  <si>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</si>
  <si>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</si>
  <si>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</si>
  <si>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</si>
  <si>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</si>
  <si>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</si>
  <si>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</si>
  <si>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</si>
  <si>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</si>
  <si>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</si>
  <si>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</si>
  <si>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</si>
  <si>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</si>
  <si>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</si>
  <si>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</si>
  <si>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</si>
  <si>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</si>
  <si>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</si>
  <si>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</si>
  <si>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</si>
  <si>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</si>
  <si>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</si>
  <si>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</si>
  <si>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</si>
  <si>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</si>
  <si>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</si>
  <si>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</si>
  <si>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</si>
  <si>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</si>
  <si>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</si>
  <si>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</si>
  <si>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</si>
  <si>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</si>
  <si>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</si>
  <si>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</si>
  <si>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</si>
  <si>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</si>
  <si>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</si>
  <si>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</si>
  <si>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</si>
  <si>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</si>
  <si>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</si>
  <si>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</si>
  <si>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</si>
  <si>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</si>
  <si>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</si>
  <si>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</si>
  <si>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</si>
  <si>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</si>
  <si>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</si>
  <si>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</si>
  <si>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</si>
  <si>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</si>
  <si>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</si>
  <si>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</si>
  <si>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</si>
  <si>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</si>
  <si>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</si>
  <si>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</si>
  <si>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</si>
  <si>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</si>
  <si>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</si>
  <si>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</si>
  <si>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</si>
  <si>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</si>
  <si>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</si>
  <si>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</si>
  <si>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</si>
  <si>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</si>
  <si>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</si>
  <si>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</si>
  <si>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</si>
  <si>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</si>
  <si>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</si>
  <si>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</si>
  <si>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</si>
  <si>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</si>
  <si>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</si>
  <si>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</si>
  <si>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</si>
  <si>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</si>
  <si>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</si>
  <si>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</si>
  <si>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</si>
  <si>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</si>
  <si>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</si>
  <si>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</si>
  <si>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</si>
  <si>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</si>
  <si>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</si>
  <si>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</si>
  <si>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</si>
  <si>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</si>
  <si>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</si>
  <si>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</si>
  <si>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</si>
  <si>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</si>
  <si>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</si>
  <si>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</si>
  <si>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</si>
  <si>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</si>
  <si>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</si>
  <si>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</si>
  <si>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</si>
  <si>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</si>
  <si>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</si>
  <si>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</si>
  <si>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</si>
  <si>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</si>
  <si>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</si>
  <si>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</si>
  <si>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</si>
  <si>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</si>
  <si>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</si>
  <si>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</si>
  <si>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</si>
  <si>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</si>
  <si>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</si>
  <si>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</si>
  <si>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</si>
  <si>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</si>
  <si>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</si>
  <si>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</si>
  <si>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</si>
  <si>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</si>
  <si>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</si>
  <si>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</si>
  <si>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</si>
  <si>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</si>
  <si>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</si>
  <si>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</si>
  <si>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</si>
  <si>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</si>
  <si>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</si>
  <si>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</si>
  <si>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</si>
  <si>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</si>
  <si>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</si>
  <si>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</si>
  <si>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</si>
  <si>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</si>
  <si>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</si>
  <si>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</si>
  <si>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</si>
  <si>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</si>
  <si>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</si>
  <si>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</si>
  <si>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</si>
  <si>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</si>
  <si>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</si>
  <si>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</si>
  <si>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</si>
  <si>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</si>
  <si>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</si>
  <si>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</si>
  <si>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</si>
  <si>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</si>
  <si>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</si>
  <si>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</si>
  <si>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</si>
  <si>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</si>
  <si>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</si>
  <si>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</si>
  <si>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</si>
  <si>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</si>
  <si>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</si>
  <si>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</si>
  <si>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</si>
  <si>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</si>
  <si>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</si>
  <si>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</si>
  <si>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</si>
  <si>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</si>
  <si>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</si>
  <si>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</si>
  <si>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</si>
  <si>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</si>
  <si>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</si>
  <si>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</si>
  <si>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</si>
  <si>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</si>
  <si>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</si>
  <si>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</si>
  <si>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</si>
  <si>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</si>
  <si>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</si>
  <si>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</si>
  <si>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</si>
  <si>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</si>
  <si>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</si>
  <si>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</si>
  <si>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</si>
  <si>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</si>
  <si>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</si>
  <si>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</si>
  <si>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</si>
  <si>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</si>
  <si>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</si>
  <si>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</si>
  <si>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</si>
  <si>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</si>
  <si>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</si>
  <si>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</si>
  <si>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</si>
  <si>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</si>
  <si>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</si>
  <si>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</si>
  <si>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</si>
  <si>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</si>
  <si>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</si>
  <si>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</si>
  <si>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</si>
  <si>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</si>
  <si>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</si>
  <si>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</si>
  <si>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</si>
  <si>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</si>
  <si>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</si>
  <si>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</si>
  <si>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</si>
  <si>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</si>
  <si>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</si>
  <si>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</si>
  <si>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</si>
  <si>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</si>
  <si>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</si>
  <si>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</si>
  <si>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</si>
  <si>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</si>
  <si>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</si>
  <si>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</si>
  <si>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</si>
  <si>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</si>
  <si>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</si>
  <si>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</si>
  <si>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</si>
  <si>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</si>
  <si>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</si>
  <si>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</si>
  <si>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</si>
  <si>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</si>
  <si>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</si>
  <si>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</si>
  <si>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</si>
  <si>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</si>
  <si>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</si>
  <si>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</si>
  <si>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</si>
  <si>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</si>
  <si>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</si>
  <si>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</si>
  <si>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</si>
  <si>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</si>
  <si>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</si>
  <si>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</si>
  <si>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</si>
  <si>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</si>
  <si>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</si>
  <si>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</si>
  <si>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</si>
  <si>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</si>
  <si>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</si>
  <si>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</si>
  <si>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</si>
  <si>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</si>
  <si>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</si>
  <si>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</si>
  <si>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</si>
  <si>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</si>
  <si>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</si>
  <si>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</si>
  <si>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</si>
  <si>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</si>
  <si>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</si>
  <si>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</si>
  <si>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</si>
  <si>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</si>
  <si>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</si>
  <si>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</si>
  <si>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</si>
  <si>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</si>
  <si>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</si>
  <si>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</si>
  <si>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</si>
  <si>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</si>
  <si>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</si>
  <si>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</si>
  <si>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</si>
  <si>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</si>
  <si>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</si>
  <si>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</si>
  <si>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</si>
  <si>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</si>
  <si>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</si>
  <si>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</si>
  <si>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</si>
  <si>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</si>
  <si>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</si>
  <si>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</si>
  <si>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</si>
  <si>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</si>
  <si>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</si>
  <si>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</si>
  <si>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</si>
  <si>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</si>
  <si>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</si>
  <si>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</si>
  <si>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</si>
  <si>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</si>
  <si>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</si>
  <si>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</si>
  <si>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</si>
  <si>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</si>
  <si>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</si>
  <si>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</si>
  <si>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</si>
  <si>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</si>
  <si>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</si>
  <si>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</si>
  <si>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</si>
  <si>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</si>
  <si>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</si>
  <si>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</si>
  <si>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</si>
  <si>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</si>
  <si>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</si>
  <si>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</si>
  <si>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</si>
  <si>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</si>
  <si>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</si>
  <si>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</si>
  <si>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</si>
  <si>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</si>
  <si>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</si>
  <si>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</si>
  <si>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</si>
  <si>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</si>
  <si>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</si>
  <si>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</si>
  <si>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</si>
  <si>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</si>
  <si>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</si>
  <si>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</si>
  <si>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</si>
  <si>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</si>
  <si>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</si>
  <si>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</si>
  <si>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</si>
  <si>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</si>
  <si>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</si>
  <si>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</si>
  <si>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</si>
  <si>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</si>
  <si>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</si>
  <si>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</si>
  <si>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</si>
  <si>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</si>
  <si>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</si>
  <si>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</si>
  <si>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</si>
  <si>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</si>
  <si>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</si>
  <si>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</si>
  <si>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</si>
  <si>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</si>
  <si>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</si>
  <si>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</si>
  <si>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</si>
  <si>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</si>
  <si>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</si>
  <si>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</si>
  <si>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</si>
  <si>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</si>
  <si>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</si>
  <si>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</si>
  <si>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</si>
  <si>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</si>
  <si>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</si>
  <si>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</si>
  <si>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</si>
  <si>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</si>
  <si>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</si>
  <si>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</si>
  <si>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</si>
  <si>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</si>
  <si>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</si>
  <si>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</si>
  <si>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</si>
  <si>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</si>
  <si>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</si>
  <si>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</si>
  <si>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</si>
  <si>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</si>
  <si>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</si>
  <si>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</si>
  <si>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</si>
  <si>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</si>
  <si>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</si>
  <si>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</si>
  <si>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</si>
  <si>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</si>
  <si>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</si>
  <si>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</si>
  <si>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</si>
  <si>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</si>
  <si>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</si>
  <si>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</si>
  <si>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</si>
  <si>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</si>
  <si>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</si>
  <si>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</si>
  <si>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</si>
  <si>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</si>
  <si>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</si>
  <si>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</si>
  <si>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</si>
  <si>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</si>
  <si>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</si>
  <si>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</si>
  <si>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</si>
  <si>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</si>
  <si>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</si>
  <si>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</si>
  <si>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</si>
  <si>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</si>
  <si>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</si>
  <si>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</si>
  <si>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</si>
  <si>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</si>
  <si>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</si>
  <si>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</si>
  <si>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</si>
  <si>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</si>
  <si>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</si>
  <si>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</si>
  <si>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</si>
  <si>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</si>
  <si>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</si>
  <si>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</si>
  <si>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</si>
  <si>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</si>
  <si>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</si>
  <si>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</si>
  <si>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</si>
  <si>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</si>
  <si>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</si>
  <si>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</si>
  <si>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</si>
  <si>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</si>
  <si>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</si>
  <si>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</si>
  <si>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</si>
  <si>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</si>
  <si>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</si>
  <si>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</si>
  <si>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</si>
  <si>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</si>
  <si>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</si>
  <si>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</si>
  <si>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</si>
  <si>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</si>
  <si>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</si>
  <si>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</si>
  <si>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</si>
  <si>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</si>
  <si>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</si>
  <si>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</si>
  <si>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</si>
  <si>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</si>
  <si>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</si>
  <si>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</si>
  <si>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</si>
  <si>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</si>
  <si>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</si>
  <si>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</si>
  <si>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</si>
  <si>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</si>
  <si>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</si>
  <si>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</si>
  <si>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</si>
  <si>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</si>
  <si>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</si>
  <si>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</si>
  <si>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</si>
  <si>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</si>
  <si>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</si>
  <si>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</si>
  <si>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</si>
  <si>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</si>
  <si>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</si>
  <si>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</si>
  <si>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</si>
  <si>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</si>
  <si>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</si>
  <si>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</si>
  <si>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</si>
  <si>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</si>
  <si>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</si>
  <si>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</si>
  <si>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</si>
  <si>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</si>
  <si>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</si>
  <si>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</si>
  <si>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</si>
  <si>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</si>
  <si>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</si>
  <si>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</si>
  <si>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</si>
  <si>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</si>
  <si>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</si>
  <si>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</si>
  <si>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</si>
  <si>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</si>
  <si>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</si>
  <si>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</si>
  <si>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</si>
  <si>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</si>
  <si>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</si>
  <si>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</si>
  <si>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</si>
  <si>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</si>
  <si>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</si>
  <si>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</si>
  <si>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</si>
  <si>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</si>
  <si>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</si>
  <si>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</si>
  <si>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</si>
  <si>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</si>
  <si>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</si>
  <si>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</si>
  <si>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</si>
  <si>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</si>
  <si>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</si>
  <si>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</si>
  <si>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</si>
  <si>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</si>
  <si>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</si>
  <si>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</si>
  <si>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</si>
  <si>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</si>
  <si>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</si>
  <si>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</si>
  <si>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</si>
  <si>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</si>
  <si>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</si>
  <si>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</si>
  <si>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</si>
  <si>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</si>
  <si>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</si>
  <si>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</si>
  <si>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</si>
  <si>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</si>
  <si>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</si>
  <si>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</si>
  <si>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</si>
  <si>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</si>
  <si>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</si>
  <si>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</si>
  <si>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</si>
  <si>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</si>
  <si>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</si>
  <si>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</si>
  <si>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</si>
  <si>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</si>
  <si>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</si>
  <si>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</si>
  <si>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</si>
  <si>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</si>
  <si>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</si>
  <si>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</si>
  <si>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</si>
  <si>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</si>
  <si>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</si>
  <si>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</si>
  <si>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</si>
  <si>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</si>
  <si>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</si>
  <si>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</si>
  <si>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</si>
  <si>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</si>
  <si>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</si>
  <si>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</si>
  <si>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</si>
  <si>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</si>
  <si>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</si>
  <si>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</si>
  <si>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</si>
  <si>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</si>
  <si>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</si>
  <si>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</si>
  <si>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</si>
  <si>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</si>
  <si>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</si>
  <si>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</si>
  <si>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</si>
  <si>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</si>
  <si>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</si>
  <si>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</si>
  <si>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</si>
  <si>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</si>
  <si>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</si>
  <si>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</si>
  <si>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</si>
  <si>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</si>
  <si>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</si>
  <si>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</si>
  <si>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</si>
  <si>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</si>
  <si>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</si>
  <si>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</si>
  <si>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</si>
  <si>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</si>
  <si>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</si>
  <si>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</si>
  <si>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</si>
  <si>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</si>
  <si>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</si>
  <si>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</si>
  <si>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</si>
  <si>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</si>
  <si>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</si>
  <si>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</si>
  <si>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</si>
  <si>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</si>
  <si>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</si>
  <si>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</si>
  <si>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</si>
  <si>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</si>
  <si>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</si>
  <si>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</si>
  <si>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</si>
  <si>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</si>
  <si>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</si>
  <si>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</si>
  <si>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</si>
  <si>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</si>
  <si>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</si>
  <si>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</si>
  <si>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</si>
  <si>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</si>
  <si>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</si>
  <si>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</si>
  <si>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</si>
  <si>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</si>
  <si>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</si>
  <si>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</si>
  <si>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</si>
  <si>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</si>
  <si>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</si>
  <si>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</si>
  <si>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</si>
  <si>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</si>
  <si>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</si>
  <si>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</si>
  <si>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</si>
  <si>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</si>
  <si>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</si>
  <si>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</si>
  <si>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</si>
  <si>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</si>
  <si>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</si>
  <si>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</si>
  <si>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</si>
  <si>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</si>
  <si>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</si>
  <si>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</si>
  <si>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</si>
  <si>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</si>
  <si>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</si>
  <si>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</si>
  <si>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</si>
  <si>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</si>
  <si>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</si>
  <si>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</si>
  <si>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</si>
  <si>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</si>
  <si>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</si>
  <si>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</si>
  <si>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</si>
  <si>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</si>
  <si>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</si>
  <si>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</si>
  <si>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</si>
  <si>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</si>
  <si>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</si>
  <si>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</si>
  <si>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</si>
  <si>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</si>
  <si>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</si>
  <si>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</si>
  <si>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</si>
  <si>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</si>
  <si>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</si>
  <si>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</si>
  <si>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</si>
  <si>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</si>
  <si>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</si>
  <si>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</si>
  <si>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</si>
  <si>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</si>
  <si>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</si>
  <si>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</si>
  <si>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</si>
  <si>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</si>
  <si>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</si>
  <si>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</si>
  <si>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</si>
  <si>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</si>
  <si>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</si>
  <si>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</si>
  <si>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</si>
  <si>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</si>
  <si>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</si>
  <si>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</si>
  <si>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</si>
  <si>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</si>
  <si>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</si>
  <si>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</si>
  <si>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</si>
  <si>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</si>
  <si>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</si>
  <si>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</si>
  <si>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</si>
  <si>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</si>
  <si>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</si>
  <si>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</si>
  <si>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</si>
  <si>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</si>
  <si>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</si>
  <si>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</si>
  <si>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</si>
  <si>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</si>
  <si>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</si>
  <si>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</si>
  <si>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</si>
  <si>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</si>
  <si>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</si>
  <si>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</si>
  <si>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</si>
  <si>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</si>
  <si>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</si>
  <si>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</si>
  <si>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</si>
  <si>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</si>
  <si>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</si>
  <si>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</si>
  <si>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</si>
  <si>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</si>
  <si>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</si>
  <si>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</si>
  <si>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</si>
  <si>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</si>
  <si>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</si>
  <si>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</si>
  <si>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</si>
  <si>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</si>
  <si>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</si>
  <si>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</si>
  <si>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</si>
  <si>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</si>
  <si>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</si>
  <si>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</si>
  <si>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</si>
  <si>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</si>
  <si>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</si>
  <si>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</si>
  <si>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</si>
  <si>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</si>
  <si>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</si>
  <si>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</si>
  <si>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</si>
  <si>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</si>
  <si>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</si>
  <si>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</si>
  <si>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</si>
  <si>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</si>
  <si>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</si>
  <si>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</si>
  <si>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</si>
  <si>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</si>
  <si>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</si>
  <si>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</si>
  <si>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</si>
  <si>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</si>
  <si>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</si>
  <si>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</si>
  <si>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</si>
  <si>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</si>
  <si>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</si>
  <si>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</si>
  <si>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</si>
  <si>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</si>
  <si>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</si>
  <si>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</si>
  <si>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</si>
  <si>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</si>
  <si>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</si>
  <si>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</si>
  <si>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</si>
  <si>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</si>
  <si>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</si>
  <si>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</si>
  <si>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</si>
  <si>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</si>
  <si>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</si>
  <si>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</si>
  <si>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</si>
  <si>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</si>
  <si>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</si>
  <si>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</si>
  <si>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</si>
  <si>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</si>
  <si>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</si>
  <si>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</si>
  <si>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</si>
  <si>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</si>
  <si>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</si>
  <si>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</si>
  <si>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</si>
  <si>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</si>
  <si>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</si>
  <si>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</si>
  <si>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</si>
  <si>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</si>
  <si>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</si>
  <si>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</si>
  <si>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</si>
  <si>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</si>
  <si>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</si>
  <si>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</si>
  <si>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</si>
  <si>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</si>
  <si>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</si>
  <si>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</si>
  <si>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</si>
  <si>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</si>
  <si>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</si>
  <si>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</si>
  <si>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</si>
  <si>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</si>
  <si>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</si>
  <si>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</si>
  <si>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</si>
  <si>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</si>
  <si>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</si>
  <si>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</si>
  <si>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</si>
  <si>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</si>
  <si>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</si>
  <si>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</si>
  <si>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</si>
  <si>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</si>
  <si>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</si>
  <si>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</si>
  <si>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</si>
  <si>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</si>
  <si>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</si>
  <si>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</si>
  <si>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</si>
  <si>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</si>
  <si>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</si>
  <si>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</si>
  <si>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</si>
  <si>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</si>
  <si>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</si>
  <si>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</si>
  <si>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</si>
  <si>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</si>
  <si>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</si>
  <si>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</si>
  <si>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</si>
  <si>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</si>
  <si>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</si>
  <si>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</si>
  <si>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</si>
  <si>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</si>
  <si>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</si>
  <si>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</si>
  <si>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</si>
  <si>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</si>
  <si>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</si>
  <si>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</si>
  <si>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</si>
  <si>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</si>
  <si>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</si>
  <si>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</si>
  <si>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</si>
  <si>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</si>
  <si>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</si>
  <si>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</si>
  <si>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</si>
  <si>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</si>
  <si>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</si>
  <si>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</si>
  <si>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</si>
  <si>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</si>
  <si>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</si>
  <si>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</si>
  <si>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</si>
  <si>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</si>
  <si>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</si>
  <si>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</si>
  <si>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</si>
  <si>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</si>
  <si>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</si>
  <si>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</si>
  <si>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</si>
  <si>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</si>
  <si>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</si>
  <si>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</si>
  <si>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</si>
  <si>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</si>
  <si>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</si>
  <si>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</si>
  <si>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</si>
  <si>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</si>
  <si>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</si>
  <si>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</si>
  <si>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</si>
  <si>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</si>
  <si>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</si>
  <si>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</si>
  <si>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</si>
  <si>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</si>
  <si>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</si>
  <si>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</si>
  <si>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</si>
  <si>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</si>
  <si>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</si>
  <si>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</si>
  <si>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</si>
  <si>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</si>
  <si>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</si>
  <si>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</si>
  <si>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</si>
  <si>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</si>
  <si>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</si>
  <si>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</si>
  <si>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</si>
  <si>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</si>
  <si>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</si>
  <si>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</si>
  <si>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</si>
  <si>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</si>
  <si>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</si>
  <si>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</si>
  <si>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</si>
  <si>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</si>
  <si>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</si>
  <si>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</si>
  <si>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</si>
  <si>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</si>
  <si>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</si>
  <si>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</si>
  <si>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</si>
  <si>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</si>
  <si>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</si>
  <si>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</si>
  <si>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</si>
  <si>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</si>
  <si>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</si>
  <si>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</si>
  <si>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</si>
  <si>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</si>
  <si>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</si>
  <si>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</si>
  <si>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</si>
  <si>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</si>
  <si>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</si>
  <si>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</si>
  <si>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</si>
  <si>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</si>
  <si>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</si>
  <si>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</si>
  <si>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</si>
  <si>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</si>
  <si>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</si>
  <si>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</si>
  <si>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</si>
  <si>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</si>
  <si>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</si>
  <si>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</si>
  <si>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</si>
  <si>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</si>
  <si>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</si>
  <si>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</si>
  <si>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</si>
  <si>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</si>
  <si>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</si>
  <si>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</si>
  <si>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</si>
  <si>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</si>
  <si>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</si>
  <si>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</si>
  <si>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</si>
  <si>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</si>
  <si>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</si>
  <si>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</si>
  <si>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</si>
  <si>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</si>
  <si>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</si>
  <si>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</si>
  <si>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</si>
  <si>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</si>
  <si>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</si>
  <si>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</si>
  <si>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</si>
  <si>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</si>
  <si>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</si>
  <si>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</si>
  <si>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</si>
  <si>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</si>
  <si>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</si>
  <si>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</si>
  <si>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</si>
  <si>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</si>
  <si>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</si>
  <si>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</si>
  <si>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</si>
  <si>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</si>
  <si>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</si>
  <si>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</si>
  <si>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</si>
  <si>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</si>
  <si>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</si>
  <si>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</si>
  <si>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</si>
  <si>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</si>
  <si>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</si>
  <si>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</si>
  <si>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</si>
  <si>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</si>
  <si>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</si>
  <si>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</si>
  <si>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</si>
  <si>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</si>
  <si>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</si>
  <si>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</si>
  <si>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</si>
  <si>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</si>
  <si>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</si>
  <si>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</si>
  <si>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</si>
  <si>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</si>
  <si>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</si>
  <si>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</si>
  <si>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</si>
  <si>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</si>
  <si>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</si>
  <si>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</si>
  <si>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</si>
  <si>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</si>
  <si>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</si>
  <si>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</si>
  <si>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</si>
  <si>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</si>
  <si>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</si>
  <si>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</si>
  <si>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</si>
  <si>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</si>
  <si>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</si>
  <si>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</si>
  <si>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</si>
  <si>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</si>
  <si>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</si>
  <si>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</si>
  <si>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</si>
  <si>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</si>
  <si>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</si>
  <si>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</si>
  <si>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</si>
  <si>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</si>
  <si>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</si>
  <si>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</si>
  <si>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</si>
  <si>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</si>
  <si>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</si>
  <si>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</si>
  <si>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</si>
  <si>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</si>
  <si>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</si>
  <si>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</si>
  <si>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</si>
  <si>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</si>
  <si>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</si>
  <si>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</si>
  <si>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</si>
  <si>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</si>
  <si>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</si>
  <si>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</si>
  <si>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</si>
  <si>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</si>
  <si>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</si>
  <si>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</si>
  <si>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</si>
  <si>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</si>
  <si>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</si>
  <si>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</si>
  <si>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</si>
  <si>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</si>
  <si>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</si>
  <si>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</si>
  <si>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</si>
  <si>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</si>
  <si>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</si>
  <si>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</si>
  <si>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</si>
  <si>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</si>
  <si>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</si>
  <si>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</si>
  <si>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</si>
  <si>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</si>
  <si>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</si>
  <si>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</si>
  <si>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</si>
  <si>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</si>
  <si>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</si>
  <si>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</si>
  <si>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</si>
  <si>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</si>
  <si>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</si>
  <si>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</si>
  <si>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</si>
  <si>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</si>
  <si>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</si>
  <si>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</si>
  <si>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</si>
  <si>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</si>
  <si>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</si>
  <si>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</si>
  <si>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</si>
  <si>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</si>
  <si>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</si>
  <si>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</si>
  <si>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</si>
  <si>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</si>
  <si>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</si>
  <si>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</si>
  <si>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</si>
  <si>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</si>
  <si>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</si>
  <si>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</si>
  <si>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</si>
  <si>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</si>
  <si>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</si>
  <si>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</si>
  <si>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</si>
  <si>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</si>
  <si>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</si>
  <si>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</si>
  <si>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</si>
  <si>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</si>
  <si>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</si>
  <si>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</si>
  <si>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</si>
  <si>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</si>
  <si>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</si>
  <si>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</si>
  <si>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</si>
  <si>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</si>
  <si>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</si>
  <si>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</si>
  <si>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</si>
  <si>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</si>
  <si>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</si>
  <si>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</si>
  <si>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</si>
  <si>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</si>
  <si>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</si>
  <si>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</si>
  <si>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</si>
  <si>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</si>
  <si>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</si>
  <si>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</si>
  <si>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</si>
  <si>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</si>
  <si>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</si>
  <si>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</si>
  <si>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</si>
  <si>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</si>
  <si>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</si>
  <si>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</si>
  <si>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</si>
  <si>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</si>
  <si>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</si>
  <si>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</si>
  <si>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</si>
  <si>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</si>
  <si>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</si>
  <si>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</si>
  <si>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</si>
  <si>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</si>
  <si>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</si>
  <si>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</si>
  <si>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</si>
  <si>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</si>
  <si>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</si>
  <si>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</si>
  <si>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</si>
  <si>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</si>
  <si>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</si>
  <si>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</si>
  <si>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</si>
  <si>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</si>
  <si>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</si>
  <si>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</si>
  <si>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</si>
  <si>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</si>
  <si>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</si>
  <si>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</si>
  <si>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</si>
  <si>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</si>
  <si>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</si>
  <si>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</si>
  <si>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</si>
  <si>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</si>
  <si>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</si>
  <si>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</si>
  <si>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</si>
  <si>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</si>
  <si>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</si>
  <si>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</si>
  <si>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</si>
  <si>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</si>
  <si>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</si>
  <si>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</si>
  <si>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</si>
  <si>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</si>
  <si>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</si>
  <si>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</si>
  <si>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</si>
  <si>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</si>
  <si>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</si>
  <si>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</si>
  <si>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</si>
  <si>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</si>
  <si>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</si>
  <si>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</si>
  <si>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</si>
  <si>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</si>
  <si>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</si>
  <si>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</si>
  <si>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</si>
  <si>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</si>
  <si>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</si>
  <si>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</si>
  <si>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</si>
  <si>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</si>
  <si>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</si>
  <si>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</si>
  <si>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</si>
  <si>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</si>
  <si>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</si>
  <si>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</si>
  <si>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</si>
  <si>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</si>
  <si>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</si>
  <si>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</si>
  <si>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</si>
  <si>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</si>
  <si>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</si>
  <si>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</si>
  <si>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</si>
  <si>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</si>
  <si>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</si>
  <si>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</si>
  <si>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</si>
  <si>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</si>
  <si>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</si>
  <si>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</si>
  <si>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</si>
  <si>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</si>
  <si>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</si>
  <si>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</si>
  <si>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</si>
  <si>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</si>
  <si>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</si>
  <si>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</si>
  <si>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</si>
  <si>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</si>
  <si>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</si>
  <si>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</si>
  <si>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</si>
  <si>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</si>
  <si>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</si>
  <si>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</si>
  <si>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</si>
  <si>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</si>
  <si>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</si>
  <si>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</si>
  <si>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</si>
  <si>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</si>
  <si>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</si>
  <si>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</si>
  <si>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</si>
  <si>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</si>
  <si>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</si>
  <si>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</si>
  <si>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</si>
  <si>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</si>
  <si>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</si>
  <si>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</si>
  <si>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</si>
  <si>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</si>
  <si>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</si>
  <si>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</si>
  <si>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</si>
  <si>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</si>
  <si>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</si>
  <si>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</si>
  <si>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</si>
  <si>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</si>
  <si>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</si>
  <si>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</si>
  <si>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</si>
  <si>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</si>
  <si>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</si>
  <si>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</si>
  <si>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</si>
  <si>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</si>
  <si>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</si>
  <si>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</si>
  <si>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</si>
  <si>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</si>
  <si>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</si>
  <si>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</si>
  <si>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</si>
  <si>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</si>
  <si>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</si>
  <si>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</si>
  <si>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</si>
  <si>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</si>
  <si>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</si>
  <si>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</si>
  <si>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</si>
  <si>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</si>
  <si>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</si>
  <si>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</si>
  <si>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</si>
  <si>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</si>
  <si>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</si>
  <si>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</si>
  <si>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</si>
  <si>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</si>
  <si>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</si>
  <si>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</si>
  <si>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</si>
  <si>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</si>
  <si>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</si>
  <si>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</si>
  <si>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</si>
  <si>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</si>
  <si>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</si>
  <si>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</si>
  <si>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</si>
  <si>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</si>
  <si>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</si>
  <si>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</si>
  <si>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</si>
  <si>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</si>
  <si>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</si>
  <si>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</si>
  <si>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</si>
  <si>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</si>
  <si>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</si>
  <si>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</si>
  <si>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</si>
  <si>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</si>
  <si>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</si>
  <si>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</si>
  <si>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</si>
  <si>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</si>
  <si>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</si>
  <si>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</si>
  <si>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</si>
  <si>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</si>
  <si>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</si>
  <si>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</si>
  <si>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</si>
  <si>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</si>
  <si>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</si>
  <si>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</si>
  <si>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</si>
  <si>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</si>
  <si>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</si>
  <si>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</si>
  <si>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</si>
  <si>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</si>
  <si>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</si>
  <si>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</si>
  <si>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</si>
  <si>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</si>
  <si>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</si>
  <si>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</si>
  <si>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</si>
  <si>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</si>
  <si>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</si>
  <si>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</si>
  <si>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</si>
  <si>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</si>
  <si>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</si>
  <si>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</si>
  <si>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</si>
  <si>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</si>
  <si>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</si>
  <si>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</si>
  <si>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</si>
  <si>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</si>
  <si>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</si>
  <si>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</si>
  <si>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</si>
  <si>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</si>
  <si>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</si>
  <si>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</si>
  <si>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</si>
  <si>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</si>
  <si>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</si>
  <si>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</si>
  <si>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</si>
  <si>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</si>
  <si>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</si>
  <si>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</si>
  <si>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</si>
  <si>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</si>
  <si>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</si>
  <si>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</si>
  <si>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</si>
  <si>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</si>
  <si>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</si>
  <si>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</si>
  <si>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</si>
  <si>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</si>
  <si>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</si>
  <si>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</si>
  <si>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</si>
  <si>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</si>
  <si>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</si>
  <si>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</si>
  <si>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</si>
  <si>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</si>
  <si>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</si>
  <si>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</si>
  <si>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</si>
  <si>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</si>
  <si>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</si>
  <si>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</si>
  <si>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</si>
  <si>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</si>
  <si>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</si>
  <si>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</si>
  <si>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</si>
  <si>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</si>
  <si>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</si>
  <si>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</si>
  <si>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</si>
  <si>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</si>
  <si>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</si>
  <si>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</si>
  <si>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</si>
  <si>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</si>
  <si>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</si>
  <si>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</si>
  <si>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</si>
  <si>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</si>
  <si>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</si>
  <si>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</si>
  <si>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</si>
  <si>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</si>
  <si>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</si>
  <si>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</si>
  <si>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</si>
  <si>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</si>
  <si>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</si>
  <si>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</si>
  <si>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</si>
  <si>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</si>
  <si>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</si>
  <si>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</si>
  <si>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</si>
  <si>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</si>
  <si>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</si>
  <si>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</si>
  <si>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</si>
  <si>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</si>
  <si>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</si>
  <si>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</si>
  <si>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</si>
  <si>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</si>
  <si>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</si>
  <si>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</si>
  <si>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</si>
  <si>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</si>
  <si>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</si>
  <si>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</si>
  <si>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</si>
  <si>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</si>
  <si>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</si>
  <si>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</si>
  <si>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</si>
  <si>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</si>
  <si>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</si>
  <si>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</si>
  <si>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</si>
  <si>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</si>
  <si>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</si>
  <si>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</si>
  <si>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</si>
  <si>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</si>
  <si>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</si>
  <si>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</si>
  <si>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</si>
  <si>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</si>
  <si>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</si>
  <si>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</si>
  <si>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</si>
  <si>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</si>
  <si>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</si>
  <si>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</si>
  <si>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</si>
  <si>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</si>
  <si>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</si>
  <si>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</si>
  <si>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</si>
  <si>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</si>
  <si>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</si>
  <si>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</si>
  <si>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</si>
  <si>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</si>
  <si>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</si>
  <si>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</si>
  <si>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</si>
  <si>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</si>
  <si>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</si>
  <si>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</si>
  <si>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</si>
  <si>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</si>
  <si>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</si>
  <si>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</si>
  <si>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</si>
  <si>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</si>
  <si>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</si>
  <si>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</si>
  <si>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</si>
  <si>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</si>
  <si>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</si>
  <si>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</si>
  <si>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</si>
  <si>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</si>
  <si>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</si>
  <si>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</si>
  <si>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</si>
  <si>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</si>
  <si>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</si>
  <si>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</si>
  <si>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</si>
  <si>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</si>
  <si>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</si>
  <si>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</si>
  <si>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</si>
  <si>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</si>
  <si>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</si>
  <si>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</si>
  <si>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</si>
  <si>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</si>
  <si>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</si>
  <si>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</si>
  <si>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</si>
  <si>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</si>
  <si>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</si>
  <si>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</si>
  <si>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</si>
  <si>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</si>
  <si>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</si>
  <si>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</si>
  <si>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</si>
  <si>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</si>
  <si>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</si>
  <si>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</si>
  <si>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</si>
  <si>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</si>
  <si>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</si>
  <si>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</si>
  <si>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</si>
  <si>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</si>
  <si>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</si>
  <si>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</si>
  <si>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</si>
  <si>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</si>
  <si>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</si>
  <si>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</si>
  <si>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</si>
  <si>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</si>
  <si>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</si>
  <si>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</si>
  <si>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</si>
  <si>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</si>
  <si>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</si>
  <si>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</si>
  <si>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</si>
  <si>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</si>
  <si>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</si>
  <si>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</si>
  <si>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</si>
  <si>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</si>
  <si>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</si>
  <si>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</si>
  <si>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</si>
  <si>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</si>
  <si>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</si>
  <si>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</si>
  <si>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</si>
  <si>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</si>
  <si>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</si>
  <si>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</si>
  <si>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</si>
  <si>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</si>
  <si>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</si>
  <si>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</si>
  <si>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</si>
  <si>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</si>
  <si>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</si>
  <si>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</si>
  <si>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</si>
  <si>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</si>
  <si>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</si>
  <si>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</si>
  <si>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</si>
  <si>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</si>
  <si>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</si>
  <si>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</si>
  <si>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</si>
  <si>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</si>
  <si>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</si>
  <si>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</si>
  <si>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</si>
  <si>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</si>
  <si>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</si>
  <si>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</si>
  <si>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</si>
  <si>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</si>
  <si>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</si>
  <si>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</si>
  <si>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</si>
  <si>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</si>
  <si>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</si>
  <si>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</si>
  <si>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</si>
  <si>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</si>
  <si>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</si>
  <si>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</si>
  <si>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</si>
  <si>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</si>
  <si>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</si>
  <si>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</si>
  <si>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</si>
  <si>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</si>
  <si>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</si>
  <si>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</si>
  <si>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</si>
  <si>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</si>
  <si>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</si>
  <si>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</si>
  <si>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</si>
  <si>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</si>
  <si>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</si>
  <si>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</si>
  <si>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</si>
  <si>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</si>
  <si>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</si>
  <si>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</si>
  <si>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</si>
  <si>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</si>
  <si>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</si>
  <si>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</si>
  <si>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</si>
  <si>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</si>
  <si>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</si>
  <si>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</si>
  <si>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</si>
  <si>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</si>
  <si>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</si>
  <si>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</si>
  <si>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</si>
  <si>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</si>
  <si>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</si>
  <si>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</si>
  <si>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</si>
  <si>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</si>
  <si>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</si>
  <si>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</si>
  <si>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</si>
  <si>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</si>
  <si>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</si>
  <si>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</si>
  <si>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</si>
  <si>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</si>
  <si>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</si>
  <si>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</si>
  <si>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</si>
  <si>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</si>
  <si>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</si>
  <si>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</si>
  <si>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</si>
  <si>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</si>
  <si>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</si>
  <si>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</si>
  <si>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</si>
  <si>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</si>
  <si>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</si>
  <si>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</si>
  <si>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</si>
  <si>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</si>
  <si>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</si>
  <si>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</si>
  <si>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</si>
  <si>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</si>
  <si>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</si>
  <si>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</si>
  <si>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</si>
  <si>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</si>
  <si>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</si>
  <si>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</si>
  <si>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</si>
  <si>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</si>
  <si>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</si>
  <si>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</si>
  <si>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</si>
  <si>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</si>
  <si>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</si>
  <si>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</si>
  <si>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</si>
  <si>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</si>
  <si>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</si>
  <si>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</si>
  <si>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</si>
  <si>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</si>
  <si>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</si>
  <si>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</si>
  <si>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</si>
  <si>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</si>
  <si>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</si>
  <si>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</si>
  <si>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</si>
  <si>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</si>
  <si>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</si>
  <si>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</si>
  <si>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</si>
  <si>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</si>
  <si>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</si>
  <si>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</si>
  <si>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</si>
  <si>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</si>
  <si>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</si>
  <si>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</si>
  <si>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</si>
  <si>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</si>
  <si>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</si>
  <si>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</si>
  <si>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</si>
  <si>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</si>
  <si>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</si>
  <si>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</si>
  <si>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</si>
  <si>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</si>
  <si>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</si>
  <si>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</si>
  <si>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</si>
  <si>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</si>
  <si>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</si>
  <si>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</si>
  <si>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</si>
  <si>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</si>
  <si>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</si>
  <si>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</si>
  <si>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</si>
  <si>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</si>
  <si>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</si>
  <si>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</si>
  <si>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</si>
  <si>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</si>
  <si>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</si>
  <si>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</si>
  <si>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</si>
  <si>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</si>
  <si>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</si>
  <si>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</si>
  <si>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</si>
  <si>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</si>
  <si>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</si>
  <si>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</si>
  <si>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</si>
  <si>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</si>
  <si>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</si>
  <si>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</si>
  <si>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</si>
  <si>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</si>
  <si>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</si>
  <si>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</si>
  <si>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</si>
  <si>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</si>
  <si>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</si>
  <si>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</si>
  <si>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</si>
  <si>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</si>
  <si>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</si>
  <si>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</si>
  <si>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</si>
  <si>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</si>
  <si>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</si>
  <si>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</si>
  <si>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</si>
  <si>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</si>
  <si>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</si>
  <si>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</si>
  <si>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</si>
  <si>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</si>
  <si>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</si>
  <si>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</si>
  <si>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</si>
  <si>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</si>
  <si>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</si>
  <si>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</si>
  <si>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</si>
  <si>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</si>
  <si>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</si>
  <si>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</si>
  <si>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</si>
  <si>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</si>
  <si>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</si>
  <si>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</si>
  <si>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</si>
  <si>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</si>
  <si>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</si>
  <si>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</si>
  <si>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</si>
  <si>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</si>
  <si>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</si>
  <si>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</si>
  <si>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</si>
  <si>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</si>
  <si>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</si>
  <si>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</si>
  <si>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</si>
  <si>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</si>
  <si>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</si>
  <si>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</si>
  <si>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</si>
  <si>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</si>
  <si>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</si>
  <si>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</si>
  <si>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</si>
  <si>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</si>
  <si>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</si>
  <si>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</si>
  <si>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</si>
  <si>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</si>
  <si>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</si>
  <si>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</si>
  <si>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</si>
  <si>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</si>
  <si>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</si>
  <si>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</si>
  <si>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</si>
  <si>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</si>
  <si>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</si>
  <si>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</si>
  <si>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</si>
  <si>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</si>
  <si>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</si>
  <si>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</si>
  <si>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</si>
  <si>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</si>
  <si>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</si>
  <si>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</si>
  <si>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</si>
  <si>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</si>
  <si>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</si>
  <si>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</si>
  <si>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</si>
  <si>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</si>
  <si>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</si>
  <si>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</si>
  <si>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</si>
  <si>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</si>
  <si>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</si>
  <si>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</si>
  <si>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</si>
  <si>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</si>
  <si>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</si>
  <si>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</si>
  <si>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</si>
  <si>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</si>
  <si>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</si>
  <si>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</si>
  <si>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</si>
  <si>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</si>
  <si>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</si>
  <si>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</si>
  <si>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</si>
  <si>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</si>
  <si>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</si>
  <si>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</si>
  <si>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</si>
  <si>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</si>
  <si>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</si>
  <si>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</si>
  <si>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</si>
  <si>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</si>
  <si>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</si>
  <si>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</si>
  <si>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</si>
  <si>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</si>
  <si>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</si>
  <si>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</si>
  <si>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</si>
  <si>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</si>
  <si>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</si>
  <si>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</si>
  <si>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</si>
  <si>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</si>
  <si>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</si>
  <si>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</si>
  <si>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</si>
  <si>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</si>
  <si>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</si>
  <si>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</si>
  <si>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</si>
  <si>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</si>
  <si>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</si>
  <si>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</si>
  <si>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</si>
  <si>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</si>
  <si>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</si>
  <si>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</si>
  <si>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</si>
  <si>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</si>
  <si>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</si>
  <si>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</si>
  <si>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</si>
  <si>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</si>
  <si>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</si>
  <si>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</si>
  <si>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</si>
  <si>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</si>
  <si>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</si>
  <si>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</si>
  <si>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</si>
  <si>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</si>
  <si>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</si>
  <si>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</si>
  <si>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</si>
  <si>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</si>
  <si>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</si>
  <si>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</si>
  <si>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</si>
  <si>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</si>
  <si>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</si>
  <si>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</si>
  <si>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</si>
  <si>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</si>
  <si>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</si>
  <si>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</si>
  <si>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</si>
  <si>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</si>
  <si>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</si>
  <si>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</si>
  <si>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</si>
  <si>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</si>
  <si>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</si>
  <si>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</si>
  <si>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</si>
  <si>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</si>
  <si>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</si>
  <si>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</si>
  <si>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</si>
  <si>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</si>
  <si>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</si>
  <si>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</si>
  <si>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</si>
  <si>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</si>
  <si>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</si>
  <si>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</si>
  <si>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</si>
  <si>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</si>
  <si>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</si>
  <si>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</si>
  <si>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</si>
  <si>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</si>
  <si>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</si>
  <si>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</si>
  <si>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</si>
  <si>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</si>
  <si>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</si>
  <si>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</si>
  <si>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</si>
  <si>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</si>
  <si>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</si>
  <si>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</si>
  <si>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</si>
  <si>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</si>
  <si>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</si>
  <si>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</si>
  <si>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</si>
  <si>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</si>
  <si>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</si>
  <si>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</si>
  <si>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</si>
  <si>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</si>
  <si>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</si>
  <si>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</si>
  <si>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</si>
  <si>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</si>
  <si>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</si>
  <si>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</si>
  <si>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</si>
  <si>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</si>
  <si>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</si>
  <si>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</si>
  <si>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</si>
  <si>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</si>
  <si>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</si>
  <si>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</si>
  <si>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</si>
  <si>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</si>
  <si>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</si>
  <si>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</si>
  <si>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</si>
  <si>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</si>
  <si>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</si>
  <si>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</si>
  <si>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</si>
  <si>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</si>
  <si>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</si>
  <si>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</si>
  <si>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</si>
  <si>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</si>
  <si>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</si>
  <si>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</si>
  <si>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</si>
  <si>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</si>
  <si>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</si>
  <si>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</si>
  <si>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</si>
  <si>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</si>
  <si>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</si>
  <si>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</si>
  <si>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</si>
  <si>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</si>
  <si>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</si>
  <si>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</si>
  <si>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</si>
  <si>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</si>
  <si>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</si>
  <si>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</si>
  <si>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</si>
  <si>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</si>
  <si>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</si>
  <si>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</si>
  <si>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</si>
  <si>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</si>
  <si>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</si>
  <si>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</si>
  <si>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</si>
  <si>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</si>
  <si>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</si>
  <si>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</si>
  <si>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</si>
  <si>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</si>
  <si>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</si>
  <si>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</si>
  <si>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</si>
  <si>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</si>
  <si>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</si>
  <si>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</si>
  <si>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</si>
  <si>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</si>
  <si>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</si>
  <si>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</si>
  <si>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</si>
  <si>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</si>
  <si>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</si>
  <si>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</si>
  <si>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</si>
  <si>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</si>
  <si>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</si>
  <si>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</si>
  <si>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</si>
  <si>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</si>
  <si>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</si>
  <si>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</si>
  <si>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</si>
  <si>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</si>
  <si>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</si>
  <si>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</si>
  <si>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</si>
  <si>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</si>
  <si>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</si>
  <si>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</si>
  <si>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</si>
  <si>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</si>
  <si>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</si>
  <si>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</si>
  <si>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</si>
  <si>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</si>
  <si>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</si>
  <si>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</si>
  <si>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</si>
  <si>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</si>
  <si>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</si>
  <si>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</si>
  <si>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</si>
  <si>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</si>
  <si>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</si>
  <si>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</si>
  <si>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</si>
  <si>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</si>
  <si>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</si>
  <si>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</si>
  <si>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</si>
  <si>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</si>
  <si>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</si>
  <si>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</si>
  <si>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</si>
  <si>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</si>
  <si>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</si>
  <si>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</si>
  <si>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</si>
  <si>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</si>
  <si>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</si>
  <si>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</si>
  <si>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</si>
  <si>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</si>
  <si>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</si>
  <si>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</si>
  <si>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</si>
  <si>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</si>
  <si>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</si>
  <si>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</si>
  <si>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</si>
  <si>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</si>
  <si>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</si>
  <si>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</si>
  <si>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</si>
  <si>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</si>
  <si>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</si>
  <si>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</si>
  <si>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</si>
  <si>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</si>
  <si>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</si>
  <si>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</si>
  <si>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</si>
  <si>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</si>
  <si>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</si>
  <si>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</si>
  <si>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</si>
  <si>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</si>
  <si>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</si>
  <si>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</si>
  <si>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</si>
  <si>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</si>
  <si>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</si>
  <si>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</si>
  <si>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</si>
  <si>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</si>
  <si>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</si>
  <si>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</si>
  <si>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</si>
  <si>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</si>
  <si>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</si>
  <si>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</si>
  <si>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</si>
  <si>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</si>
  <si>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</si>
  <si>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</si>
  <si>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</si>
  <si>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</si>
  <si>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</si>
  <si>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</si>
  <si>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</si>
  <si>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</si>
  <si>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</si>
  <si>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</si>
  <si>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</si>
  <si>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</si>
  <si>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</si>
  <si>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</si>
  <si>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</si>
  <si>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</si>
  <si>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</si>
  <si>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</si>
  <si>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</si>
  <si>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</si>
  <si>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</si>
  <si>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</si>
  <si>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</si>
  <si>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</si>
  <si>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</si>
  <si>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</si>
  <si>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</si>
  <si>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</si>
  <si>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</si>
  <si>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</si>
  <si>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</si>
  <si>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</si>
  <si>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</si>
  <si>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</si>
  <si>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</si>
  <si>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</si>
  <si>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</si>
  <si>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</si>
  <si>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</si>
  <si>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</si>
  <si>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</si>
  <si>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</si>
  <si>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</si>
  <si>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</si>
  <si>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</si>
  <si>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</si>
  <si>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</si>
  <si>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</si>
  <si>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</si>
  <si>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</si>
  <si>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</si>
  <si>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</si>
  <si>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</si>
  <si>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</si>
  <si>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</si>
  <si>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</si>
  <si>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</si>
  <si>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</si>
  <si>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</si>
  <si>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</si>
  <si>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</si>
  <si>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</si>
  <si>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</si>
  <si>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</si>
  <si>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</si>
  <si>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</si>
  <si>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</si>
  <si>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</si>
  <si>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</si>
  <si>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</si>
  <si>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</si>
  <si>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</si>
  <si>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</si>
  <si>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</si>
  <si>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</si>
  <si>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</si>
  <si>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</si>
  <si>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</si>
  <si>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</si>
  <si>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</si>
  <si>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</si>
  <si>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</si>
  <si>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</si>
  <si>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</si>
  <si>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</si>
  <si>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</si>
  <si>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</si>
  <si>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</si>
  <si>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</si>
  <si>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</si>
  <si>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</si>
  <si>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</si>
  <si>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</si>
  <si>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</si>
  <si>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</si>
  <si>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</si>
  <si>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</si>
  <si>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</si>
  <si>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</si>
  <si>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</si>
  <si>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</si>
  <si>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</si>
  <si>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</si>
  <si>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</si>
  <si>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</si>
  <si>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</si>
  <si>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</si>
  <si>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</si>
  <si>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</si>
  <si>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</si>
  <si>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</si>
  <si>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</si>
  <si>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</si>
  <si>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</si>
  <si>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</si>
  <si>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</si>
  <si>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</si>
  <si>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</si>
  <si>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</si>
  <si>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</si>
  <si>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</si>
  <si>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</si>
  <si>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</si>
  <si>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</si>
  <si>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</si>
  <si>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</si>
  <si>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</si>
  <si>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</si>
  <si>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</si>
  <si>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</si>
  <si>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</si>
  <si>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</si>
  <si>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</si>
  <si>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</si>
  <si>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</si>
  <si>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</si>
  <si>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</si>
  <si>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</si>
  <si>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</si>
  <si>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</si>
  <si>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</si>
  <si>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</si>
  <si>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</si>
  <si>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</si>
  <si>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</si>
  <si>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</si>
  <si>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</si>
  <si>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</si>
  <si>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</si>
  <si>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</si>
  <si>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</si>
  <si>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</si>
  <si>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</si>
  <si>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</si>
  <si>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</si>
  <si>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</si>
  <si>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</si>
  <si>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</si>
  <si>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</si>
  <si>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</si>
  <si>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</si>
  <si>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</si>
  <si>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</si>
  <si>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</si>
  <si>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</si>
  <si>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</si>
  <si>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</si>
  <si>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</si>
  <si>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</si>
  <si>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</si>
  <si>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</si>
  <si>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</si>
  <si>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</si>
  <si>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</si>
  <si>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</si>
  <si>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</si>
  <si>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</si>
  <si>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</si>
  <si>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</si>
  <si>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</si>
  <si>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</si>
  <si>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</si>
  <si>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</si>
  <si>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</si>
  <si>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</si>
  <si>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</si>
  <si>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</si>
  <si>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</si>
  <si>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</si>
  <si>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</si>
  <si>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</si>
  <si>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</si>
  <si>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</si>
  <si>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</si>
  <si>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</si>
  <si>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</si>
  <si>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</si>
  <si>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</si>
  <si>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</si>
  <si>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</si>
  <si>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</si>
  <si>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</si>
  <si>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</si>
  <si>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</si>
  <si>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</si>
  <si>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</si>
  <si>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</si>
  <si>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</si>
  <si>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</si>
  <si>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</si>
  <si>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</si>
  <si>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</si>
  <si>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</si>
  <si>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</si>
  <si>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</si>
  <si>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</si>
  <si>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</si>
  <si>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</si>
  <si>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</si>
  <si>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</si>
  <si>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</si>
  <si>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</si>
  <si>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</si>
  <si>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</si>
  <si>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</si>
  <si>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</si>
  <si>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</si>
  <si>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</si>
  <si>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</si>
  <si>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</si>
  <si>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</si>
  <si>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</si>
  <si>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</si>
  <si>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</si>
  <si>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</si>
  <si>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</si>
  <si>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</si>
  <si>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</si>
  <si>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</si>
  <si>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</si>
  <si>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</si>
  <si>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</si>
  <si>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</si>
  <si>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</si>
  <si>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</si>
  <si>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</si>
  <si>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</si>
  <si>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</si>
  <si>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</si>
  <si>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</si>
  <si>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</si>
  <si>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</si>
  <si>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</si>
  <si>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</si>
  <si>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</si>
  <si>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</si>
  <si>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</si>
  <si>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</si>
  <si>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</si>
  <si>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</si>
  <si>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</si>
  <si>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</si>
  <si>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</si>
  <si>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</si>
  <si>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</si>
  <si>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</si>
  <si>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</si>
  <si>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</si>
  <si>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</si>
  <si>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</si>
  <si>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</si>
  <si>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</si>
  <si>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</si>
  <si>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</si>
  <si>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</si>
  <si>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</si>
  <si>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</si>
  <si>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</si>
  <si>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</si>
  <si>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</si>
  <si>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</si>
  <si>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</si>
  <si>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</si>
  <si>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</si>
  <si>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</si>
  <si>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</si>
  <si>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</si>
  <si>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</si>
  <si>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</si>
  <si>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</si>
  <si>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</si>
  <si>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</si>
  <si>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</si>
  <si>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</si>
  <si>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</si>
  <si>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</si>
  <si>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</si>
  <si>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</si>
  <si>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</si>
  <si>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</si>
  <si>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</si>
  <si>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</si>
  <si>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</si>
  <si>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</si>
  <si>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</si>
  <si>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</si>
  <si>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</si>
  <si>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</si>
  <si>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</si>
  <si>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</si>
  <si>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</si>
  <si>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</si>
  <si>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</si>
  <si>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</si>
  <si>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</si>
  <si>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</si>
  <si>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</si>
  <si>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</si>
  <si>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</si>
  <si>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</si>
  <si>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</si>
  <si>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</si>
  <si>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</si>
  <si>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</si>
  <si>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</si>
  <si>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</si>
  <si>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</si>
  <si>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</si>
  <si>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</si>
  <si>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</si>
  <si>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</si>
  <si>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</si>
  <si>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</si>
  <si>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</si>
  <si>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</si>
  <si>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</si>
  <si>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</si>
  <si>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</si>
  <si>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</si>
  <si>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</si>
  <si>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</si>
  <si>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</si>
  <si>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</si>
  <si>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</si>
  <si>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</si>
  <si>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</si>
  <si>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</si>
  <si>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</si>
  <si>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</si>
  <si>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</si>
  <si>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</si>
  <si>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</si>
  <si>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</si>
  <si>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</si>
  <si>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</si>
  <si>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</si>
  <si>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</si>
  <si>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</si>
  <si>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</si>
  <si>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</si>
  <si>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</si>
  <si>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</si>
  <si>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</si>
  <si>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</si>
  <si>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</si>
  <si>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</si>
  <si>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</si>
  <si>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</si>
  <si>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</si>
  <si>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</si>
  <si>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</si>
  <si>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</si>
  <si>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</si>
  <si>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</si>
  <si>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</si>
  <si>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</si>
  <si>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</si>
  <si>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</si>
  <si>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</si>
  <si>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</si>
  <si>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</si>
  <si>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</si>
  <si>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</si>
  <si>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</si>
  <si>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</si>
  <si>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</si>
  <si>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</si>
  <si>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</si>
  <si>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</si>
  <si>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</si>
  <si>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</si>
  <si>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</si>
  <si>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</si>
  <si>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</si>
  <si>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</si>
  <si>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</si>
  <si>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</si>
  <si>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</si>
  <si>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</si>
  <si>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</si>
  <si>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</si>
  <si>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</si>
  <si>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</si>
  <si>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</si>
  <si>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</si>
  <si>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</si>
  <si>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</si>
  <si>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</si>
  <si>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</si>
  <si>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</si>
  <si>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</si>
  <si>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</si>
  <si>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</si>
  <si>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</si>
  <si>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</si>
  <si>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</si>
  <si>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</si>
  <si>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</si>
  <si>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</si>
  <si>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</si>
  <si>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</si>
  <si>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</si>
  <si>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</si>
  <si>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</si>
  <si>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</si>
  <si>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</si>
  <si>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</si>
  <si>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</si>
  <si>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</si>
  <si>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</si>
  <si>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</si>
  <si>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</si>
  <si>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</si>
  <si>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</si>
  <si>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</si>
  <si>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</si>
  <si>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</si>
  <si>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</si>
  <si>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</si>
  <si>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</si>
  <si>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</si>
  <si>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</si>
  <si>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</si>
  <si>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</si>
  <si>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</si>
  <si>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</si>
  <si>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</si>
  <si>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</si>
  <si>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</si>
  <si>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</si>
  <si>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</si>
  <si>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</si>
  <si>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</si>
  <si>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</si>
  <si>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</si>
  <si>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</si>
  <si>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</si>
  <si>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</si>
  <si>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</si>
  <si>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</si>
  <si>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</si>
  <si>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</si>
  <si>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</si>
  <si>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</si>
  <si>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</si>
  <si>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</si>
  <si>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</si>
  <si>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</si>
  <si>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</si>
  <si>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</si>
  <si>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</si>
  <si>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</si>
  <si>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</si>
  <si>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</si>
  <si>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</si>
  <si>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</si>
  <si>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</si>
  <si>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</si>
  <si>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</si>
  <si>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</si>
  <si>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</si>
  <si>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</si>
  <si>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</si>
  <si>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</si>
  <si>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</si>
  <si>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</si>
  <si>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</si>
  <si>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</si>
  <si>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</si>
  <si>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</si>
  <si>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</si>
  <si>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</si>
  <si>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</si>
  <si>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</si>
  <si>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</si>
  <si>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</si>
  <si>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</si>
  <si>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</si>
  <si>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</si>
  <si>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</si>
  <si>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</si>
  <si>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</si>
  <si>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</si>
  <si>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</si>
  <si>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</si>
  <si>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</si>
  <si>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</si>
  <si>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</si>
  <si>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</si>
  <si>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</si>
  <si>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</si>
  <si>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</si>
  <si>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</si>
  <si>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</si>
  <si>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</si>
  <si>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</si>
  <si>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</si>
  <si>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</si>
  <si>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</si>
  <si>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</si>
  <si>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</si>
  <si>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</si>
  <si>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</si>
  <si>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</si>
  <si>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</si>
  <si>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</si>
  <si>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</si>
  <si>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</si>
  <si>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</si>
  <si>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</si>
  <si>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</si>
  <si>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</si>
  <si>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</si>
  <si>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</si>
  <si>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</si>
  <si>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</si>
  <si>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</si>
  <si>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</si>
  <si>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</si>
  <si>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</si>
  <si>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</si>
  <si>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</si>
  <si>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</si>
  <si>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</si>
  <si>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</si>
  <si>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</si>
  <si>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</si>
  <si>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</si>
  <si>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</si>
  <si>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</si>
  <si>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</si>
  <si>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</si>
  <si>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</si>
  <si>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</si>
  <si>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</si>
  <si>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</si>
  <si>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</si>
  <si>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</si>
  <si>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</si>
  <si>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</si>
  <si>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</si>
  <si>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</si>
  <si>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</si>
  <si>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</si>
  <si>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</si>
  <si>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</si>
  <si>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</si>
  <si>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</si>
  <si>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</si>
  <si>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</si>
  <si>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</si>
  <si>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</si>
  <si>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</si>
  <si>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</si>
  <si>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</si>
  <si>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</si>
  <si>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</si>
  <si>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</si>
  <si>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</si>
  <si>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</si>
  <si>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</si>
  <si>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</si>
  <si>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</si>
  <si>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</si>
  <si>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</si>
  <si>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</si>
  <si>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</si>
  <si>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</si>
  <si>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</si>
  <si>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</si>
  <si>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</si>
  <si>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</si>
  <si>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</si>
  <si>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</si>
  <si>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</si>
  <si>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</si>
  <si>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</si>
  <si>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</si>
  <si>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</si>
  <si>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</si>
  <si>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</si>
  <si>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</si>
  <si>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</si>
  <si>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</si>
  <si>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</si>
  <si>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</si>
  <si>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</si>
  <si>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</si>
  <si>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</si>
  <si>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</si>
  <si>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</si>
  <si>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</si>
  <si>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</si>
  <si>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</si>
  <si>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</si>
  <si>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</si>
  <si>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</si>
  <si>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</si>
  <si>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</si>
  <si>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</si>
  <si>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</si>
  <si>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</si>
  <si>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</si>
  <si>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</si>
  <si>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</si>
  <si>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</si>
  <si>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</si>
  <si>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</si>
  <si>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</si>
  <si>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</si>
  <si>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</si>
  <si>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</si>
  <si>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</si>
  <si>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</si>
  <si>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</si>
  <si>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</si>
  <si>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</si>
  <si>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</si>
  <si>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</si>
  <si>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</si>
  <si>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</si>
  <si>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</si>
  <si>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</si>
  <si>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</si>
  <si>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</si>
  <si>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</si>
  <si>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</si>
  <si>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</si>
  <si>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</si>
  <si>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</si>
  <si>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</si>
  <si>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</si>
  <si>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</si>
  <si>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</si>
  <si>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</si>
  <si>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</si>
  <si>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</si>
  <si>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</si>
  <si>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</si>
  <si>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</si>
  <si>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</si>
  <si>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</si>
  <si>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</si>
  <si>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</si>
  <si>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</si>
  <si>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</si>
  <si>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</si>
  <si>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</si>
  <si>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</si>
  <si>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</si>
  <si>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</si>
  <si>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</si>
  <si>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</si>
  <si>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</si>
  <si>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</si>
  <si>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</si>
  <si>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</si>
  <si>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</si>
  <si>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</si>
  <si>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</si>
  <si>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</si>
  <si>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</si>
  <si>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</si>
  <si>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</si>
  <si>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</si>
  <si>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</si>
  <si>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</si>
  <si>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</si>
  <si>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</si>
  <si>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</si>
  <si>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</si>
  <si>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</si>
  <si>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</si>
  <si>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</si>
  <si>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</si>
  <si>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</si>
  <si>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</si>
  <si>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</si>
  <si>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</si>
  <si>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</si>
  <si>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</si>
  <si>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</si>
  <si>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</si>
  <si>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</si>
  <si>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</si>
  <si>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</si>
  <si>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</si>
  <si>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</si>
  <si>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</si>
  <si>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</si>
  <si>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</si>
  <si>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</si>
  <si>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</si>
  <si>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</si>
  <si>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</si>
  <si>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</si>
  <si>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</si>
  <si>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</si>
  <si>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</si>
  <si>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</si>
  <si>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</si>
  <si>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</si>
  <si>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</si>
  <si>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</si>
  <si>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</si>
  <si>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</si>
  <si>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</si>
  <si>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</si>
  <si>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</si>
  <si>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</si>
  <si>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</si>
  <si>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</si>
  <si>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</si>
  <si>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</si>
  <si>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</si>
  <si>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</si>
  <si>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</si>
  <si>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</si>
  <si>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</si>
  <si>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</si>
  <si>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</si>
  <si>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</si>
  <si>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</si>
  <si>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</si>
  <si>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</si>
  <si>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</si>
  <si>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</si>
  <si>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</si>
  <si>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</si>
  <si>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</si>
  <si>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</si>
  <si>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</si>
  <si>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</si>
  <si>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</si>
  <si>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</si>
  <si>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</si>
  <si>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</si>
  <si>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</si>
  <si>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</si>
  <si>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</si>
  <si>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</si>
  <si>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</si>
  <si>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</si>
  <si>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</si>
  <si>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</si>
  <si>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</si>
  <si>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</si>
  <si>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</si>
  <si>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</si>
  <si>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</si>
  <si>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</si>
  <si>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</si>
  <si>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</si>
  <si>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</si>
  <si>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</si>
  <si>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</si>
  <si>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</si>
  <si>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</si>
  <si>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</si>
  <si>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</si>
  <si>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</si>
  <si>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</si>
  <si>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</si>
  <si>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</si>
  <si>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</si>
  <si>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</si>
  <si>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</si>
  <si>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</si>
  <si>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</si>
  <si>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</si>
  <si>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</si>
  <si>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</si>
  <si>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</si>
  <si>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</si>
  <si>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</si>
  <si>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</si>
  <si>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</si>
  <si>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</si>
  <si>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</si>
  <si>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</si>
  <si>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</si>
  <si>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</si>
  <si>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</si>
  <si>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</si>
  <si>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</si>
  <si>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</si>
  <si>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</si>
  <si>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</si>
  <si>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</si>
  <si>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</si>
  <si>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</si>
  <si>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</si>
  <si>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</si>
  <si>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</si>
  <si>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</si>
  <si>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</si>
  <si>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</si>
  <si>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</si>
  <si>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</si>
  <si>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</si>
  <si>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</si>
  <si>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</si>
  <si>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</si>
  <si>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</si>
  <si>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</si>
  <si>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</si>
  <si>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</si>
  <si>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</si>
  <si>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</si>
  <si>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</si>
  <si>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</si>
  <si>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</si>
  <si>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</si>
  <si>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</si>
  <si>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</si>
  <si>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</si>
  <si>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</si>
  <si>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</si>
  <si>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</si>
  <si>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</si>
  <si>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</si>
  <si>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</si>
  <si>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</si>
  <si>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</si>
  <si>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</si>
  <si>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</si>
  <si>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</si>
  <si>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</si>
  <si>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</si>
  <si>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</si>
  <si>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</si>
  <si>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</si>
  <si>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</si>
  <si>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</si>
  <si>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</si>
  <si>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</si>
  <si>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</si>
  <si>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</si>
  <si>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</si>
  <si>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</si>
  <si>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</si>
  <si>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</si>
  <si>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</si>
  <si>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</si>
  <si>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</si>
  <si>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</si>
  <si>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</si>
  <si>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</si>
  <si>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</si>
  <si>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</si>
  <si>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</si>
  <si>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</si>
  <si>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</si>
  <si>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</si>
  <si>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</si>
  <si>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</si>
  <si>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</si>
  <si>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</si>
  <si>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</si>
  <si>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</si>
  <si>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</si>
  <si>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</si>
  <si>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</si>
  <si>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</si>
  <si>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</si>
  <si>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</si>
  <si>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</si>
  <si>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</si>
  <si>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</si>
  <si>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</si>
  <si>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</si>
  <si>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</si>
  <si>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</si>
  <si>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</si>
  <si>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</si>
  <si>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</si>
  <si>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</si>
  <si>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</si>
  <si>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</si>
  <si>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</si>
  <si>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</si>
  <si>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</si>
  <si>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</si>
  <si>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</si>
  <si>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</si>
  <si>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</si>
  <si>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</si>
  <si>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</si>
  <si>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</si>
  <si>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</si>
  <si>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</si>
  <si>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</si>
  <si>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</si>
  <si>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</si>
  <si>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</si>
  <si>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</si>
  <si>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</si>
  <si>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</si>
  <si>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</si>
  <si>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</si>
  <si>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</si>
  <si>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</si>
  <si>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</si>
  <si>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</si>
  <si>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</si>
  <si>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</si>
  <si>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</si>
  <si>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</si>
  <si>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</si>
  <si>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</si>
  <si>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</si>
  <si>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</si>
  <si>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</si>
  <si>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</si>
  <si>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</si>
  <si>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</si>
  <si>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</si>
  <si>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</si>
  <si>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</si>
  <si>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</si>
  <si>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</si>
  <si>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</si>
  <si>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</si>
  <si>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</si>
  <si>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</si>
  <si>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</si>
  <si>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</si>
  <si>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</si>
  <si>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</si>
  <si>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</si>
  <si>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</si>
  <si>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</si>
  <si>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</si>
  <si>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</si>
  <si>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</si>
  <si>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</si>
  <si>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</si>
  <si>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</si>
  <si>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</si>
  <si>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</si>
  <si>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</si>
  <si>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</si>
  <si>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</si>
  <si>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</si>
  <si>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</si>
  <si>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</si>
  <si>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</si>
  <si>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</si>
  <si>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</si>
  <si>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</si>
  <si>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</si>
  <si>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</si>
  <si>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</si>
  <si>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</si>
  <si>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</si>
  <si>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</si>
  <si>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</si>
  <si>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</si>
  <si>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</si>
  <si>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</si>
  <si>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</si>
  <si>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</si>
  <si>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</si>
  <si>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</si>
  <si>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</si>
  <si>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</si>
  <si>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</si>
  <si>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</si>
  <si>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</si>
  <si>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</si>
  <si>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</si>
  <si>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</si>
  <si>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</si>
  <si>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</si>
  <si>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</si>
  <si>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</si>
  <si>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</si>
  <si>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</si>
  <si>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</si>
  <si>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</si>
  <si>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</si>
  <si>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</si>
  <si>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</si>
  <si>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</si>
  <si>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</si>
  <si>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</si>
  <si>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</si>
  <si>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</si>
  <si>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</si>
  <si>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</si>
  <si>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</si>
  <si>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</si>
  <si>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</si>
  <si>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</si>
  <si>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</si>
  <si>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</si>
  <si>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</si>
  <si>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</si>
  <si>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</si>
  <si>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</si>
  <si>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</si>
  <si>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</si>
  <si>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</si>
  <si>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</si>
  <si>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</si>
  <si>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</si>
  <si>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</si>
  <si>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</si>
  <si>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</si>
  <si>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</si>
  <si>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</si>
  <si>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</si>
  <si>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</si>
  <si>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</si>
  <si>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</si>
  <si>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</si>
  <si>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</si>
  <si>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</si>
  <si>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</si>
  <si>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</si>
  <si>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</si>
  <si>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</si>
  <si>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</si>
  <si>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</si>
  <si>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</si>
  <si>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</si>
  <si>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</si>
  <si>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</si>
  <si>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</si>
  <si>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</si>
  <si>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</si>
  <si>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</si>
  <si>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</si>
  <si>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</si>
  <si>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</si>
  <si>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</si>
  <si>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</si>
  <si>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</si>
  <si>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</si>
  <si>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</si>
  <si>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</si>
  <si>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</si>
  <si>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</si>
  <si>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</si>
  <si>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</si>
  <si>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</si>
  <si>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</si>
  <si>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</si>
  <si>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</si>
  <si>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</si>
  <si>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</si>
  <si>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</si>
  <si>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</si>
  <si>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</si>
  <si>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</si>
  <si>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</si>
  <si>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</si>
  <si>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</si>
  <si>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</si>
  <si>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</si>
  <si>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</si>
  <si>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</si>
  <si>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</si>
  <si>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</si>
  <si>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</si>
  <si>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</si>
  <si>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</si>
  <si>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</si>
  <si>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</si>
  <si>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</si>
  <si>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</si>
  <si>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</si>
  <si>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</si>
  <si>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</si>
  <si>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</si>
  <si>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</si>
  <si>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</si>
  <si>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</si>
  <si>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</si>
  <si>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</si>
  <si>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</si>
  <si>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</si>
  <si>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</si>
  <si>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</si>
  <si>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</si>
  <si>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</si>
  <si>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</si>
  <si>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</si>
  <si>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</si>
  <si>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</si>
  <si>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</si>
  <si>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</si>
  <si>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</si>
  <si>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</si>
  <si>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</si>
  <si>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</si>
  <si>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</si>
  <si>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</si>
  <si>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</si>
  <si>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</si>
  <si>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</si>
  <si>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</si>
  <si>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</si>
  <si>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</si>
  <si>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</si>
  <si>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</si>
  <si>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</si>
  <si>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</si>
  <si>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</si>
  <si>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</si>
  <si>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</si>
  <si>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</si>
  <si>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</si>
  <si>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</si>
  <si>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</si>
  <si>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</si>
  <si>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</si>
  <si>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</si>
  <si>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</si>
  <si>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</si>
  <si>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</si>
  <si>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</si>
  <si>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</si>
  <si>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</si>
  <si>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</si>
  <si>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</si>
  <si>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</si>
  <si>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</si>
  <si>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</si>
  <si>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</si>
  <si>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</si>
  <si>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</si>
  <si>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</si>
  <si>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</si>
  <si>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</si>
  <si>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</si>
  <si>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</si>
  <si>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</si>
  <si>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</si>
  <si>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</si>
  <si>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</si>
  <si>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</si>
  <si>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</si>
  <si>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</si>
  <si>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</si>
  <si>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</si>
  <si>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</si>
  <si>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</si>
  <si>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</si>
  <si>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</si>
  <si>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</si>
  <si>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</si>
  <si>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</si>
  <si>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</si>
  <si>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</si>
  <si>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</si>
  <si>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</si>
  <si>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</si>
  <si>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</si>
  <si>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</si>
  <si>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</si>
  <si>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</si>
  <si>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</si>
  <si>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</si>
  <si>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</si>
  <si>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</si>
  <si>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</si>
  <si>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</si>
  <si>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</si>
  <si>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</si>
  <si>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</si>
  <si>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</si>
  <si>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</si>
  <si>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</si>
  <si>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</si>
  <si>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</si>
  <si>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</si>
  <si>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</si>
  <si>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</si>
  <si>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</si>
  <si>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</si>
  <si>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</si>
  <si>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</si>
  <si>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</si>
  <si>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</si>
  <si>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</si>
  <si>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</si>
  <si>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</si>
  <si>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</si>
  <si>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</si>
  <si>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</si>
  <si>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</si>
  <si>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</si>
  <si>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</si>
  <si>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</si>
  <si>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</si>
  <si>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</si>
  <si>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</si>
  <si>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</si>
  <si>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</si>
  <si>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</si>
  <si>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</si>
  <si>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</si>
  <si>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</si>
  <si>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</si>
  <si>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</si>
  <si>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</si>
  <si>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</si>
  <si>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</si>
  <si>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</si>
  <si>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</si>
  <si>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</si>
  <si>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</si>
  <si>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</si>
  <si>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</si>
  <si>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</si>
  <si>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</si>
  <si>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</si>
  <si>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</si>
  <si>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</si>
  <si>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</si>
  <si>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</si>
  <si>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</si>
  <si>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</si>
  <si>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</si>
  <si>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</si>
  <si>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</si>
  <si>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</si>
  <si>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</si>
  <si>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</si>
  <si>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</si>
  <si>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</si>
  <si>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</si>
  <si>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</si>
  <si>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</si>
  <si>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</si>
  <si>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</si>
  <si>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</si>
  <si>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</si>
  <si>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</si>
  <si>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</si>
  <si>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</si>
  <si>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</si>
  <si>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</si>
  <si>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</si>
  <si>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</si>
  <si>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</si>
  <si>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</si>
  <si>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</si>
  <si>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</si>
  <si>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</si>
  <si>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</si>
  <si>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</si>
  <si>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</si>
  <si>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</si>
  <si>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</si>
  <si>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</si>
  <si>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</si>
  <si>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</si>
  <si>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</si>
  <si>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</si>
  <si>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</si>
  <si>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</si>
  <si>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</si>
  <si>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</si>
  <si>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</si>
  <si>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</si>
  <si>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</si>
  <si>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</si>
  <si>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</si>
  <si>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</si>
  <si>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</si>
  <si>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</si>
  <si>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</si>
  <si>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</si>
  <si>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</si>
  <si>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</si>
  <si>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</si>
  <si>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</si>
  <si>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</si>
  <si>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</si>
  <si>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</si>
  <si>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</si>
  <si>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</si>
  <si>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</si>
  <si>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</si>
  <si>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</si>
  <si>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</si>
  <si>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</si>
  <si>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</si>
  <si>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</si>
  <si>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</si>
  <si>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</si>
  <si>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</si>
  <si>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</si>
  <si>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</si>
  <si>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</si>
  <si>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</si>
  <si>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</si>
  <si>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</si>
  <si>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</si>
  <si>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</si>
  <si>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</si>
  <si>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</si>
  <si>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</si>
  <si>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</si>
  <si>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</si>
  <si>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</si>
  <si>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</si>
  <si>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</si>
  <si>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</si>
  <si>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</si>
  <si>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</si>
  <si>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</si>
  <si>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</si>
  <si>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</si>
  <si>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</si>
  <si>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</si>
  <si>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</si>
  <si>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</si>
  <si>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</si>
  <si>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</si>
  <si>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</si>
  <si>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</si>
  <si>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</si>
  <si>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</si>
  <si>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</si>
  <si>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</si>
  <si>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</si>
  <si>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</si>
  <si>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</si>
  <si>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</si>
  <si>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</si>
  <si>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</si>
  <si>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</si>
  <si>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</si>
  <si>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</si>
  <si>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</si>
  <si>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</si>
  <si>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</si>
  <si>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</si>
  <si>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</si>
  <si>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</si>
  <si>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</si>
  <si>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</si>
  <si>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</si>
  <si>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</si>
  <si>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</si>
  <si>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</si>
  <si>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</si>
  <si>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</si>
  <si>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</si>
  <si>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</si>
  <si>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</si>
  <si>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</si>
  <si>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</si>
  <si>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</si>
  <si>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</si>
  <si>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</si>
  <si>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</si>
  <si>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</si>
  <si>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</si>
  <si>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</si>
  <si>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</si>
  <si>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</si>
  <si>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</si>
  <si>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</si>
  <si>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</si>
  <si>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</si>
  <si>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</si>
  <si>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</si>
  <si>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</si>
  <si>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</si>
  <si>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</si>
  <si>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</si>
  <si>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</si>
  <si>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</si>
  <si>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</si>
  <si>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</si>
  <si>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</si>
  <si>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</si>
  <si>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</si>
  <si>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</si>
  <si>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</si>
  <si>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</si>
  <si>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</si>
  <si>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</si>
  <si>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</si>
  <si>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</si>
  <si>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</si>
  <si>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</si>
  <si>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</si>
  <si>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</si>
  <si>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</si>
  <si>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</si>
  <si>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</si>
  <si>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</si>
  <si>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</si>
  <si>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</si>
  <si>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</si>
  <si>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</si>
  <si>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</si>
  <si>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</si>
  <si>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</si>
  <si>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</si>
  <si>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</si>
  <si>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</si>
  <si>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</si>
  <si>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</si>
  <si>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</si>
  <si>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</si>
  <si>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</si>
  <si>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</si>
  <si>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</si>
  <si>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</si>
  <si>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</si>
  <si>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</si>
  <si>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</si>
  <si>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</si>
  <si>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</si>
  <si>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</si>
  <si>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</si>
  <si>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</si>
  <si>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</si>
  <si>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</si>
  <si>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</si>
  <si>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</si>
  <si>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</si>
  <si>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</si>
  <si>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</si>
  <si>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</si>
  <si>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</si>
  <si>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</si>
  <si>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</si>
  <si>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</si>
  <si>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</si>
  <si>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</si>
  <si>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</si>
  <si>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</si>
  <si>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</si>
  <si>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</si>
  <si>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</si>
  <si>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</si>
  <si>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</si>
  <si>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</si>
  <si>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</si>
  <si>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</si>
  <si>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</si>
  <si>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</si>
  <si>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</si>
  <si>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</si>
  <si>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</si>
  <si>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</si>
  <si>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</si>
  <si>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</si>
  <si>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</si>
  <si>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</si>
  <si>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</si>
  <si>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</si>
  <si>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</si>
  <si>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</si>
  <si>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</si>
  <si>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</si>
  <si>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</si>
  <si>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</si>
  <si>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</si>
  <si>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</si>
  <si>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</si>
  <si>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</si>
  <si>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</si>
  <si>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</si>
  <si>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</si>
  <si>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</si>
  <si>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</si>
  <si>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</si>
  <si>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</si>
  <si>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</si>
  <si>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</si>
  <si>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</si>
  <si>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</si>
  <si>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</si>
  <si>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</si>
  <si>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</si>
  <si>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</si>
  <si>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</si>
  <si>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</si>
  <si>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</si>
  <si>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</si>
  <si>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</si>
  <si>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</si>
  <si>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</si>
  <si>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</si>
  <si>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</si>
  <si>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</si>
  <si>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</si>
  <si>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</si>
  <si>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</si>
  <si>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</si>
  <si>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</si>
  <si>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</si>
  <si>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</si>
  <si>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</si>
  <si>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</si>
  <si>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</si>
  <si>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</si>
  <si>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</si>
  <si>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</si>
  <si>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</si>
  <si>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</si>
  <si>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</si>
  <si>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</si>
  <si>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</si>
  <si>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</si>
  <si>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</si>
  <si>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</si>
  <si>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</si>
  <si>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</si>
  <si>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</si>
  <si>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</si>
  <si>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</si>
  <si>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</si>
  <si>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</si>
  <si>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</si>
  <si>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</si>
  <si>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</si>
  <si>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</si>
  <si>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</si>
  <si>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</si>
  <si>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</si>
  <si>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</si>
  <si>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</si>
  <si>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</si>
  <si>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</si>
  <si>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</si>
  <si>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</si>
  <si>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</si>
  <si>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</si>
  <si>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</si>
  <si>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</si>
  <si>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</si>
  <si>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</si>
  <si>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</si>
  <si>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</si>
  <si>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</si>
  <si>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</si>
  <si>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</si>
  <si>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</si>
  <si>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</si>
  <si>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</si>
  <si>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</si>
  <si>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</si>
  <si>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</si>
  <si>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</si>
  <si>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</si>
  <si>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</si>
  <si>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</si>
  <si>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</si>
  <si>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</si>
  <si>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</si>
  <si>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</si>
  <si>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</si>
  <si>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</si>
  <si>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</si>
  <si>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</si>
  <si>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</si>
  <si>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</si>
  <si>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</si>
  <si>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</si>
  <si>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</si>
  <si>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</si>
  <si>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</si>
  <si>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</si>
  <si>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</si>
  <si>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</si>
  <si>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</si>
  <si>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</si>
  <si>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</si>
  <si>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</si>
  <si>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</si>
  <si>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</si>
  <si>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</si>
  <si>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</si>
  <si>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</si>
  <si>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</si>
  <si>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</si>
  <si>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</si>
  <si>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</si>
  <si>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</si>
  <si>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</si>
  <si>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</si>
  <si>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</si>
  <si>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</si>
  <si>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</si>
  <si>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</si>
  <si>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</si>
  <si>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</si>
  <si>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</si>
  <si>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</si>
  <si>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</si>
  <si>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</si>
  <si>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</si>
  <si>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</si>
  <si>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</si>
  <si>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</si>
  <si>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</si>
  <si>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</si>
  <si>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</si>
  <si>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</si>
  <si>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</si>
  <si>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</si>
  <si>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</si>
  <si>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</si>
  <si>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</si>
  <si>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</si>
  <si>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</si>
  <si>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</si>
  <si>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</si>
  <si>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</si>
  <si>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</si>
  <si>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</si>
  <si>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</si>
  <si>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</si>
  <si>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</si>
  <si>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</si>
  <si>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</si>
  <si>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</si>
  <si>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</si>
  <si>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</si>
  <si>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</si>
  <si>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</si>
  <si>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</si>
  <si>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</si>
  <si>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</si>
  <si>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</si>
  <si>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</si>
  <si>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</si>
  <si>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</si>
  <si>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</si>
  <si>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</si>
  <si>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</si>
  <si>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</si>
  <si>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</si>
  <si>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</si>
  <si>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</si>
  <si>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</si>
  <si>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</si>
  <si>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</si>
  <si>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</si>
  <si>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</si>
  <si>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</si>
  <si>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</si>
  <si>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</si>
  <si>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</si>
  <si>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</si>
  <si>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</si>
  <si>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</si>
  <si>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</si>
  <si>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</si>
  <si>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</si>
  <si>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</si>
  <si>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</si>
  <si>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</si>
  <si>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</si>
  <si>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</si>
  <si>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</si>
  <si>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</si>
  <si>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</si>
  <si>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</si>
  <si>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</si>
  <si>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</si>
  <si>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</si>
  <si>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</si>
  <si>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</si>
  <si>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</si>
  <si>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</si>
  <si>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</si>
  <si>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</si>
  <si>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</si>
  <si>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</si>
  <si>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</si>
  <si>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</si>
  <si>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</si>
  <si>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</si>
  <si>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</si>
  <si>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</si>
  <si>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</si>
  <si>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</si>
  <si>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</si>
  <si>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</si>
  <si>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</si>
  <si>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</si>
  <si>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</si>
  <si>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</si>
  <si>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</si>
  <si>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</si>
  <si>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</si>
  <si>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</si>
  <si>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</si>
  <si>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</si>
  <si>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</si>
  <si>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</si>
  <si>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</si>
  <si>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</si>
  <si>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</si>
  <si>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</si>
  <si>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</si>
  <si>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</si>
  <si>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</si>
  <si>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</si>
  <si>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</si>
  <si>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</si>
  <si>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</si>
  <si>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</si>
  <si>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</si>
  <si>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</si>
  <si>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</si>
  <si>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</si>
  <si>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</si>
  <si>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</si>
  <si>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</si>
  <si>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</si>
  <si>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</si>
  <si>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</si>
  <si>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</si>
  <si>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</si>
  <si>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</si>
  <si>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</si>
  <si>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</si>
  <si>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</si>
  <si>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</si>
  <si>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</si>
  <si>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</si>
  <si>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</si>
  <si>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</si>
  <si>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</si>
  <si>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</si>
  <si>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</si>
  <si>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</si>
  <si>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</si>
  <si>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</si>
  <si>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</si>
  <si>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</si>
  <si>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</si>
  <si>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</si>
  <si>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</si>
  <si>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</si>
  <si>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</si>
  <si>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</si>
  <si>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</si>
  <si>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</si>
  <si>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</si>
  <si>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</si>
  <si>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</si>
  <si>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</si>
  <si>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</si>
  <si>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</si>
  <si>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</si>
  <si>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</si>
  <si>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</si>
  <si>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</si>
  <si>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</si>
  <si>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</si>
  <si>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</si>
  <si>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</si>
  <si>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</si>
  <si>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</si>
  <si>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</si>
  <si>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</si>
  <si>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</si>
  <si>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</si>
  <si>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</si>
  <si>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</si>
  <si>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</si>
  <si>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</si>
  <si>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</si>
  <si>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</si>
  <si>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</si>
  <si>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</si>
  <si>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</si>
  <si>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</si>
  <si>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</si>
  <si>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</si>
  <si>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</si>
  <si>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</si>
  <si>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</si>
  <si>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</si>
  <si>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</si>
  <si>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</si>
  <si>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</si>
  <si>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</si>
  <si>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</si>
  <si>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</si>
  <si>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</si>
  <si>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</si>
  <si>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</si>
  <si>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</si>
  <si>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</si>
  <si>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</si>
  <si>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</si>
  <si>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</si>
  <si>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</si>
  <si>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</si>
  <si>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</si>
  <si>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</si>
  <si>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</si>
  <si>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</si>
  <si>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</si>
  <si>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</si>
  <si>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</si>
  <si>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</si>
  <si>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</si>
  <si>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</si>
  <si>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</si>
  <si>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</si>
  <si>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</si>
  <si>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</si>
  <si>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</si>
  <si>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</si>
  <si>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</si>
  <si>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</si>
  <si>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</si>
  <si>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</si>
  <si>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</si>
  <si>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</si>
  <si>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</si>
  <si>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</si>
  <si>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</si>
  <si>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</si>
  <si>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</si>
  <si>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</si>
  <si>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</si>
  <si>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</si>
  <si>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</si>
  <si>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</si>
  <si>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</si>
  <si>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</si>
  <si>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</si>
  <si>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</si>
  <si>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</si>
  <si>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</si>
  <si>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</si>
  <si>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</si>
  <si>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</si>
  <si>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</si>
  <si>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</si>
  <si>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</si>
  <si>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</si>
  <si>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</si>
  <si>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</si>
  <si>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</si>
  <si>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</si>
  <si>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</si>
  <si>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</si>
  <si>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</si>
  <si>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</si>
  <si>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</si>
  <si>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</si>
  <si>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</si>
  <si>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</si>
  <si>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</si>
  <si>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</si>
  <si>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</si>
  <si>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</si>
  <si>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</si>
  <si>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</si>
  <si>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</si>
  <si>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</si>
  <si>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</si>
  <si>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</si>
  <si>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</si>
  <si>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</si>
  <si>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</si>
  <si>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</si>
  <si>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</si>
  <si>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</si>
  <si>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</si>
  <si>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</si>
  <si>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</si>
  <si>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</si>
  <si>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</si>
  <si>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</si>
  <si>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</si>
  <si>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</si>
  <si>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</si>
  <si>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</si>
  <si>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</si>
  <si>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</si>
  <si>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</si>
  <si>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</si>
  <si>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</si>
  <si>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</si>
  <si>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</si>
  <si>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</si>
  <si>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</si>
  <si>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</si>
  <si>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</si>
  <si>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</si>
  <si>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</si>
  <si>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</si>
  <si>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</si>
  <si>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</si>
  <si>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</si>
  <si>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</si>
  <si>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</si>
  <si>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</si>
  <si>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</si>
  <si>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</si>
  <si>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</si>
  <si>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</si>
  <si>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</si>
  <si>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</si>
  <si>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</si>
  <si>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</si>
  <si>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</si>
  <si>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</si>
  <si>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</si>
  <si>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</si>
  <si>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</si>
  <si>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</si>
  <si>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</si>
  <si>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</si>
  <si>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</si>
  <si>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</si>
  <si>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</si>
  <si>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</si>
  <si>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</si>
  <si>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</si>
  <si>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</si>
  <si>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</si>
  <si>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</si>
  <si>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</si>
  <si>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</si>
  <si>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</si>
  <si>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</si>
  <si>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</si>
  <si>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</si>
  <si>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</si>
  <si>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</si>
  <si>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</si>
  <si>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</si>
  <si>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</si>
  <si>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</si>
  <si>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</si>
  <si>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</si>
  <si>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</si>
  <si>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</si>
  <si>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</si>
  <si>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</si>
  <si>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</si>
  <si>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</si>
  <si>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</si>
  <si>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</si>
  <si>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</si>
  <si>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</si>
  <si>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</si>
  <si>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</si>
  <si>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</si>
  <si>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</si>
  <si>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</si>
  <si>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</si>
  <si>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</si>
  <si>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</si>
  <si>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</si>
  <si>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</si>
  <si>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</si>
  <si>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</si>
  <si>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</si>
  <si>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</si>
  <si>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</si>
  <si>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</si>
  <si>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</si>
  <si>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</si>
  <si>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</si>
  <si>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</si>
  <si>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</si>
  <si>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</si>
  <si>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</si>
  <si>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</si>
  <si>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</si>
  <si>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</si>
  <si>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</si>
  <si>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</si>
  <si>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</si>
  <si>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</si>
  <si>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</si>
  <si>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</si>
  <si>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</si>
  <si>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</si>
  <si>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</si>
  <si>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</si>
  <si>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</si>
  <si>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</si>
  <si>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</si>
  <si>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</si>
  <si>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</si>
  <si>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</si>
  <si>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</si>
  <si>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</si>
  <si>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</si>
  <si>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</si>
  <si>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</si>
  <si>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</si>
  <si>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</si>
  <si>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</si>
  <si>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</si>
  <si>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</si>
  <si>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</si>
  <si>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</si>
  <si>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</si>
  <si>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</si>
  <si>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</si>
  <si>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</si>
  <si>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</si>
  <si>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</si>
  <si>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</si>
  <si>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</si>
  <si>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</si>
  <si>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</si>
  <si>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</si>
  <si>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</si>
  <si>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</si>
  <si>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</si>
  <si>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</si>
  <si>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</si>
  <si>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</si>
  <si>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</si>
  <si>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</si>
  <si>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</si>
  <si>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</si>
  <si>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</si>
  <si>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</si>
  <si>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</si>
  <si>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</si>
  <si>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</si>
  <si>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</si>
  <si>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</si>
  <si>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</si>
  <si>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</si>
  <si>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</si>
  <si>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</si>
  <si>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</si>
  <si>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</si>
  <si>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</si>
  <si>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</si>
  <si>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</si>
  <si>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</si>
  <si>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</si>
  <si>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</si>
  <si>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</si>
  <si>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</si>
  <si>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</si>
  <si>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</si>
  <si>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</si>
  <si>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</si>
  <si>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</si>
  <si>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</si>
  <si>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</si>
  <si>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</si>
  <si>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</si>
  <si>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</si>
  <si>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</si>
  <si>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</si>
  <si>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</si>
  <si>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</si>
  <si>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</si>
  <si>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</si>
  <si>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</si>
  <si>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</si>
  <si>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</si>
  <si>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</si>
  <si>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</si>
  <si>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</si>
  <si>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</si>
  <si>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</si>
  <si>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</si>
  <si>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</si>
  <si>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</si>
  <si>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</si>
  <si>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</si>
  <si>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</si>
  <si>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</si>
  <si>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</si>
  <si>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</si>
  <si>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</si>
  <si>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</si>
  <si>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</si>
  <si>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</si>
  <si>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</si>
  <si>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</si>
  <si>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</si>
  <si>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</si>
  <si>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</si>
  <si>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</si>
  <si>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</si>
  <si>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</si>
  <si>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</si>
  <si>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</si>
  <si>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</si>
  <si>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</si>
  <si>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</si>
  <si>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</si>
  <si>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</si>
  <si>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</si>
  <si>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</si>
  <si>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</si>
  <si>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</si>
  <si>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</si>
  <si>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</si>
  <si>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</si>
  <si>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</si>
  <si>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</si>
  <si>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</si>
  <si>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</si>
  <si>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</si>
  <si>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</si>
  <si>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</si>
  <si>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</si>
  <si>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</si>
  <si>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</si>
  <si>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</si>
  <si>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</si>
  <si>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</si>
  <si>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</si>
  <si>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</si>
  <si>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</si>
  <si>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</si>
  <si>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</si>
  <si>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</si>
  <si>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</si>
  <si>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</si>
  <si>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</si>
  <si>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</si>
  <si>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</si>
  <si>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</si>
  <si>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</si>
  <si>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</si>
  <si>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</si>
  <si>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</si>
  <si>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</si>
  <si>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</si>
  <si>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</si>
  <si>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</si>
  <si>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</si>
  <si>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</si>
  <si>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</si>
  <si>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</si>
  <si>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</si>
  <si>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</si>
  <si>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</si>
  <si>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</si>
  <si>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</si>
  <si>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</si>
  <si>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</si>
  <si>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</si>
  <si>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</si>
  <si>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</si>
  <si>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</si>
  <si>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</si>
  <si>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</si>
  <si>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</si>
  <si>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</si>
  <si>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</si>
  <si>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</si>
  <si>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</si>
  <si>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</si>
  <si>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</si>
  <si>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</si>
  <si>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</si>
  <si>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</si>
  <si>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</si>
  <si>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</si>
  <si>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</si>
  <si>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</si>
  <si>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</si>
  <si>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</si>
  <si>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</si>
  <si>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</si>
  <si>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</si>
  <si>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</si>
  <si>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</si>
  <si>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</si>
  <si>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</si>
  <si>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</si>
  <si>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</si>
  <si>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</si>
  <si>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</si>
  <si>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</si>
  <si>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</si>
  <si>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</si>
  <si>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</si>
  <si>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</si>
  <si>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</si>
  <si>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</si>
  <si>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</si>
  <si>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</si>
  <si>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</si>
  <si>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</si>
  <si>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</si>
  <si>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</si>
  <si>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</si>
  <si>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</si>
  <si>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</si>
  <si>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</si>
  <si>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</si>
  <si>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</si>
  <si>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</si>
  <si>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</si>
  <si>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</si>
  <si>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</si>
  <si>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</si>
  <si>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</si>
  <si>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</si>
  <si>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</si>
  <si>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</si>
  <si>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</si>
  <si>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</si>
  <si>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</si>
  <si>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</si>
  <si>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</si>
  <si>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</si>
  <si>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</si>
  <si>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</si>
  <si>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</si>
  <si>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</si>
  <si>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</si>
  <si>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</si>
  <si>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</si>
  <si>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</si>
  <si>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</si>
  <si>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</si>
  <si>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</si>
  <si>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</si>
  <si>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</si>
  <si>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</si>
  <si>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</si>
  <si>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</si>
  <si>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</si>
  <si>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</si>
  <si>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</si>
  <si>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</si>
  <si>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</si>
  <si>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</si>
  <si>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</si>
  <si>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</si>
  <si>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</si>
  <si>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</si>
  <si>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</si>
  <si>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</si>
  <si>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</si>
  <si>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</si>
  <si>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</si>
  <si>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</si>
  <si>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</si>
  <si>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</si>
  <si>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</si>
  <si>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</si>
  <si>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</si>
  <si>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</si>
  <si>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</si>
  <si>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</si>
  <si>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</si>
  <si>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</si>
  <si>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</si>
  <si>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</si>
  <si>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</si>
  <si>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</si>
  <si>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</si>
  <si>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</si>
  <si>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</si>
  <si>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</si>
  <si>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</si>
  <si>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</si>
  <si>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</si>
  <si>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</si>
  <si>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</si>
  <si>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</si>
  <si>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</si>
  <si>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</si>
  <si>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</si>
  <si>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</si>
  <si>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</si>
  <si>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</si>
  <si>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</si>
  <si>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</si>
  <si>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</si>
  <si>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</si>
  <si>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</si>
  <si>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</si>
  <si>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</si>
  <si>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</si>
  <si>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</si>
  <si>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</si>
  <si>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</si>
  <si>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</si>
  <si>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</si>
  <si>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</si>
  <si>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</si>
  <si>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</si>
  <si>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</si>
  <si>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</si>
  <si>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</si>
  <si>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</si>
  <si>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</si>
  <si>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</si>
  <si>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</si>
  <si>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</si>
  <si>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</si>
  <si>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</si>
  <si>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</si>
  <si>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</si>
  <si>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</si>
  <si>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</si>
  <si>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</si>
  <si>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</si>
  <si>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</si>
  <si>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</si>
  <si>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</si>
  <si>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</si>
  <si>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</si>
  <si>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</si>
  <si>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</si>
  <si>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</si>
  <si>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</si>
  <si>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</si>
  <si>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</si>
  <si>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</si>
  <si>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</si>
  <si>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</si>
  <si>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</si>
  <si>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</si>
  <si>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</si>
  <si>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</si>
  <si>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</si>
  <si>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</si>
  <si>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</si>
  <si>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</si>
  <si>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</si>
  <si>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</si>
  <si>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</si>
  <si>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</si>
  <si>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</si>
  <si>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</si>
  <si>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</si>
  <si>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</si>
  <si>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</si>
  <si>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</si>
  <si>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</si>
  <si>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</si>
  <si>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</si>
  <si>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</si>
  <si>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</si>
  <si>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</si>
  <si>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</si>
  <si>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</si>
  <si>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</si>
  <si>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</si>
  <si>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</si>
  <si>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</si>
  <si>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</si>
  <si>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</si>
  <si>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</si>
  <si>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</si>
  <si>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</si>
  <si>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</si>
  <si>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</si>
  <si>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</si>
  <si>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</si>
  <si>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</si>
  <si>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</si>
  <si>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</si>
  <si>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</si>
  <si>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</si>
  <si>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</si>
  <si>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</si>
  <si>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</si>
  <si>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</si>
  <si>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</si>
  <si>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</si>
  <si>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</si>
  <si>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</si>
  <si>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</si>
  <si>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</si>
  <si>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</si>
  <si>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</si>
  <si>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</si>
  <si>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</si>
  <si>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</si>
  <si>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</si>
  <si>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</si>
  <si>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</si>
  <si>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</si>
  <si>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</si>
  <si>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</si>
  <si>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</si>
  <si>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</si>
  <si>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</si>
  <si>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</si>
  <si>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</si>
  <si>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</si>
  <si>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</si>
  <si>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</si>
  <si>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</si>
  <si>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</si>
  <si>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</si>
  <si>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</si>
  <si>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</si>
  <si>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</si>
  <si>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</si>
  <si>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</si>
  <si>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</si>
  <si>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</si>
  <si>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</si>
  <si>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</si>
  <si>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</si>
  <si>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</si>
  <si>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</si>
  <si>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</si>
  <si>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</si>
  <si>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</si>
  <si>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</si>
  <si>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</si>
  <si>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</si>
  <si>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</si>
  <si>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</si>
  <si>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</si>
  <si>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</si>
  <si>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</si>
  <si>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</si>
  <si>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</si>
  <si>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</si>
  <si>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</si>
  <si>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</si>
  <si>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</si>
  <si>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</si>
  <si>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</si>
  <si>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</si>
  <si>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</si>
  <si>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</si>
  <si>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</si>
  <si>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</si>
  <si>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</si>
  <si>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</si>
  <si>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</si>
  <si>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</si>
  <si>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</si>
  <si>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</si>
  <si>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</si>
  <si>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</si>
  <si>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</si>
  <si>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</si>
  <si>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</si>
  <si>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</si>
  <si>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</si>
  <si>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</si>
  <si>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</si>
  <si>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</si>
  <si>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</si>
  <si>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</si>
  <si>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</si>
  <si>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</si>
  <si>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</si>
  <si>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</si>
  <si>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</si>
  <si>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</si>
  <si>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</si>
  <si>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</si>
  <si>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</si>
  <si>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</si>
  <si>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</si>
  <si>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</si>
  <si>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</si>
  <si>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</si>
  <si>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</si>
  <si>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</si>
  <si>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</si>
  <si>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</si>
  <si>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</si>
  <si>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</si>
  <si>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</si>
  <si>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</si>
  <si>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</si>
  <si>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</si>
  <si>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</si>
  <si>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</si>
  <si>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</si>
  <si>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</si>
  <si>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</si>
  <si>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</si>
  <si>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</si>
  <si>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</si>
  <si>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</si>
  <si>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</si>
  <si>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</si>
  <si>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</si>
  <si>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</si>
  <si>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</si>
  <si>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</si>
  <si>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</si>
  <si>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</si>
  <si>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</si>
  <si>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</si>
  <si>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</si>
  <si>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</si>
  <si>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</si>
  <si>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</si>
  <si>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</si>
  <si>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</si>
  <si>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</si>
  <si>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</si>
  <si>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</si>
  <si>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</si>
  <si>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</si>
  <si>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</si>
  <si>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</si>
  <si>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</si>
  <si>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</si>
  <si>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</si>
  <si>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</si>
  <si>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</si>
  <si>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</si>
  <si>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</si>
  <si>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</si>
  <si>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</si>
  <si>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</si>
  <si>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</si>
  <si>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</si>
  <si>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</si>
  <si>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</si>
  <si>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</si>
  <si>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</si>
  <si>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</si>
  <si>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</si>
  <si>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</si>
  <si>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</si>
  <si>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</si>
  <si>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</si>
  <si>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</si>
  <si>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</si>
  <si>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</si>
  <si>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</si>
  <si>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</si>
  <si>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</si>
  <si>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</si>
  <si>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</si>
  <si>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</si>
  <si>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</si>
  <si>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</si>
  <si>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</si>
  <si>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</si>
  <si>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</si>
  <si>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</si>
  <si>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</si>
  <si>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</si>
  <si>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</si>
  <si>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</si>
  <si>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</si>
  <si>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</si>
  <si>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</si>
  <si>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</si>
  <si>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</si>
  <si>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</si>
  <si>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</si>
  <si>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</si>
  <si>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</si>
  <si>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</si>
  <si>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</si>
  <si>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</si>
  <si>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</si>
  <si>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</si>
  <si>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</si>
  <si>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</si>
  <si>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</si>
  <si>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</si>
  <si>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</si>
  <si>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</si>
  <si>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</si>
  <si>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</si>
  <si>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</si>
  <si>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</si>
  <si>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</si>
  <si>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</si>
  <si>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</si>
  <si>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</si>
  <si>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</si>
  <si>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</si>
  <si>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</si>
  <si>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</si>
  <si>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</si>
  <si>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</si>
  <si>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</si>
  <si>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</si>
  <si>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</si>
  <si>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</si>
  <si>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</si>
  <si>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</si>
  <si>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</si>
  <si>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</si>
  <si>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</si>
  <si>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</si>
  <si>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</si>
  <si>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</si>
  <si>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</si>
  <si>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</si>
  <si>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</si>
  <si>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</si>
  <si>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</si>
  <si>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</si>
  <si>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</si>
  <si>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</si>
  <si>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</si>
  <si>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</si>
  <si>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</si>
  <si>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</si>
  <si>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</si>
  <si>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</si>
  <si>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</si>
  <si>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</si>
  <si>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</si>
  <si>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</si>
  <si>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</si>
  <si>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</si>
  <si>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</si>
  <si>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</si>
  <si>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</si>
  <si>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</si>
  <si>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</si>
  <si>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</si>
  <si>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</si>
  <si>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</si>
  <si>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</si>
  <si>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</si>
  <si>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</si>
  <si>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</si>
  <si>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</si>
  <si>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</si>
  <si>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</si>
  <si>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</si>
  <si>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</si>
  <si>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</si>
  <si>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</si>
  <si>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</si>
  <si>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</si>
  <si>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</si>
  <si>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</si>
  <si>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</si>
  <si>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</si>
  <si>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</si>
  <si>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</si>
  <si>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</si>
  <si>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</si>
  <si>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</si>
  <si>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</si>
  <si>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</si>
  <si>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</si>
  <si>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</si>
  <si>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</si>
  <si>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</si>
  <si>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</si>
  <si>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</si>
  <si>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</si>
  <si>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</si>
  <si>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</si>
  <si>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</si>
  <si>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</si>
  <si>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</si>
  <si>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</si>
  <si>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</si>
  <si>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</si>
  <si>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</si>
  <si>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</si>
  <si>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</si>
  <si>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</si>
  <si>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</si>
  <si>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</si>
  <si>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</si>
  <si>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</si>
  <si>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</si>
  <si>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</si>
  <si>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</si>
  <si>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</si>
  <si>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</si>
  <si>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</si>
  <si>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</si>
  <si>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</si>
  <si>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</si>
  <si>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</si>
  <si>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</si>
  <si>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</si>
  <si>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</si>
  <si>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</si>
  <si>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</si>
  <si>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</si>
  <si>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</si>
  <si>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</si>
  <si>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</si>
  <si>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</si>
  <si>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</si>
  <si>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</si>
  <si>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</si>
  <si>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</si>
  <si>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</si>
  <si>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</si>
  <si>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</si>
  <si>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</si>
  <si>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</si>
  <si>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</si>
  <si>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</si>
  <si>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</si>
  <si>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</si>
  <si>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</si>
  <si>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</si>
  <si>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</si>
  <si>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</si>
  <si>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</si>
  <si>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</si>
  <si>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</si>
  <si>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</si>
  <si>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</si>
  <si>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</si>
  <si>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</si>
  <si>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</si>
  <si>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</si>
  <si>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</si>
  <si>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</si>
  <si>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</si>
  <si>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</si>
  <si>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</si>
  <si>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</si>
  <si>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</si>
  <si>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</si>
  <si>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</si>
  <si>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</si>
  <si>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</si>
  <si>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</si>
  <si>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</si>
  <si>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</si>
  <si>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</si>
  <si>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</si>
  <si>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</si>
  <si>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</si>
  <si>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</si>
  <si>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</si>
  <si>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</si>
  <si>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</si>
  <si>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</si>
  <si>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</si>
  <si>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</si>
  <si>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</si>
  <si>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</si>
  <si>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</si>
  <si>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</si>
  <si>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</si>
  <si>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</si>
  <si>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</si>
  <si>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</si>
  <si>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</si>
  <si>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</si>
  <si>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</si>
  <si>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</si>
  <si>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</si>
  <si>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</si>
  <si>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</si>
  <si>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</si>
  <si>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</si>
  <si>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</si>
  <si>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</si>
  <si>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</si>
  <si>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</si>
  <si>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</si>
  <si>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</si>
  <si>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</si>
  <si>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</si>
  <si>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</si>
  <si>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</si>
  <si>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</si>
  <si>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</si>
  <si>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</si>
  <si>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</si>
  <si>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</si>
  <si>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</si>
  <si>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</si>
  <si>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</si>
  <si>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</si>
  <si>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</si>
  <si>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</si>
  <si>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</si>
  <si>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</si>
  <si>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</si>
  <si>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</si>
  <si>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</si>
  <si>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</si>
  <si>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</si>
  <si>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</si>
  <si>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</si>
  <si>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</si>
  <si>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</si>
  <si>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</si>
  <si>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</si>
  <si>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</si>
  <si>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</si>
  <si>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</si>
  <si>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</si>
  <si>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</si>
  <si>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</si>
  <si>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</si>
  <si>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</si>
  <si>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</si>
  <si>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</si>
  <si>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</si>
  <si>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</si>
  <si>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</si>
  <si>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</si>
  <si>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</si>
  <si>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</si>
  <si>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</si>
  <si>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</si>
  <si>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</si>
  <si>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</si>
  <si>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</si>
  <si>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</si>
  <si>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</si>
  <si>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</si>
  <si>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</si>
  <si>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</si>
  <si>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</si>
  <si>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</si>
  <si>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</si>
  <si>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</si>
  <si>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</si>
  <si>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</si>
  <si>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</si>
  <si>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</si>
  <si>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</si>
  <si>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</si>
  <si>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</si>
  <si>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</si>
  <si>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</si>
  <si>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</si>
  <si>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</si>
  <si>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</si>
  <si>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</si>
  <si>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</si>
  <si>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</si>
  <si>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</si>
  <si>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</si>
  <si>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</si>
  <si>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</si>
  <si>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</si>
  <si>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</si>
  <si>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</si>
  <si>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</si>
  <si>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</si>
  <si>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</si>
  <si>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</si>
  <si>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</si>
  <si>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</si>
  <si>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</si>
  <si>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</si>
  <si>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</si>
  <si>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</si>
  <si>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</si>
  <si>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</si>
  <si>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</si>
  <si>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</si>
  <si>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</si>
  <si>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</si>
  <si>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</si>
  <si>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</si>
  <si>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</si>
  <si>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</si>
  <si>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</si>
  <si>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</si>
  <si>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</si>
  <si>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</si>
  <si>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</si>
  <si>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</si>
  <si>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</si>
  <si>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</si>
  <si>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</si>
  <si>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</si>
  <si>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</si>
  <si>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</si>
  <si>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</si>
  <si>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</si>
  <si>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</si>
  <si>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</si>
  <si>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</si>
  <si>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</si>
  <si>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</si>
  <si>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</si>
  <si>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</si>
  <si>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</si>
  <si>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</si>
  <si>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</si>
  <si>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</si>
  <si>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</si>
  <si>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</si>
  <si>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</si>
  <si>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</si>
  <si>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</si>
  <si>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</si>
  <si>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</si>
  <si>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</si>
  <si>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</si>
  <si>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</si>
  <si>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</si>
  <si>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</si>
  <si>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</si>
  <si>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</si>
  <si>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</si>
  <si>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</si>
  <si>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</si>
  <si>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</si>
  <si>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</si>
  <si>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</si>
  <si>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</si>
  <si>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</si>
  <si>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</si>
  <si>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</si>
  <si>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</si>
  <si>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</si>
  <si>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</si>
  <si>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</si>
  <si>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</si>
  <si>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</si>
  <si>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</si>
  <si>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</si>
  <si>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</si>
  <si>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</si>
  <si>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</si>
  <si>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</si>
  <si>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</si>
  <si>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</si>
  <si>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</si>
  <si>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</si>
  <si>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</si>
  <si>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</si>
  <si>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</si>
  <si>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</si>
  <si>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</si>
  <si>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</si>
  <si>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</si>
  <si>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</si>
  <si>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</si>
  <si>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</si>
  <si>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</si>
  <si>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</si>
  <si>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</si>
  <si>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</si>
  <si>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</si>
  <si>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</si>
  <si>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</si>
  <si>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</si>
  <si>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</si>
  <si>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</si>
  <si>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</si>
  <si>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</si>
  <si>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</si>
  <si>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</si>
  <si>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</si>
  <si>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</si>
  <si>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</si>
  <si>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</si>
  <si>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</si>
  <si>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</si>
  <si>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</si>
  <si>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</si>
  <si>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</si>
  <si>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</si>
  <si>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</si>
  <si>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</si>
  <si>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</si>
  <si>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</si>
  <si>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</si>
  <si>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</si>
  <si>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</si>
  <si>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</si>
  <si>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</si>
  <si>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</si>
  <si>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</si>
  <si>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</si>
  <si>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</si>
  <si>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</si>
  <si>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</si>
  <si>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</si>
  <si>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</si>
  <si>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</si>
  <si>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</si>
  <si>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</si>
  <si>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</si>
  <si>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</si>
  <si>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</si>
  <si>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</si>
  <si>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</si>
  <si>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</si>
  <si>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</si>
  <si>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</si>
  <si>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</si>
  <si>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</si>
  <si>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</si>
  <si>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</si>
  <si>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</si>
  <si>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</si>
  <si>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</si>
  <si>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</si>
  <si>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</si>
  <si>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</si>
  <si>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</si>
  <si>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</si>
  <si>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</si>
  <si>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</si>
  <si>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</si>
  <si>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</si>
  <si>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</si>
  <si>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</si>
  <si>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</si>
  <si>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</si>
  <si>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</si>
  <si>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</si>
  <si>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</si>
  <si>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</si>
  <si>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</si>
  <si>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</si>
  <si>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</si>
  <si>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</si>
  <si>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</si>
  <si>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</si>
  <si>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</si>
  <si>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</si>
  <si>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</si>
  <si>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</si>
  <si>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</si>
  <si>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</si>
  <si>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</si>
  <si>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</si>
  <si>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</si>
  <si>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</si>
  <si>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</si>
  <si>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</si>
  <si>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</si>
  <si>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</si>
  <si>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</si>
  <si>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</si>
  <si>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</si>
  <si>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</si>
  <si>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</si>
  <si>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</si>
  <si>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</si>
  <si>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</si>
  <si>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</si>
  <si>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</si>
  <si>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</si>
  <si>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</si>
  <si>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</si>
  <si>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</si>
  <si>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</si>
  <si>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</si>
  <si>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</si>
  <si>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</si>
  <si>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</si>
  <si>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</si>
  <si>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</si>
  <si>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</si>
  <si>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</si>
  <si>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</si>
  <si>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</si>
  <si>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</si>
  <si>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</si>
  <si>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</si>
  <si>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</si>
  <si>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</si>
  <si>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</si>
  <si>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</si>
  <si>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</si>
  <si>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</si>
  <si>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</si>
  <si>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</si>
  <si>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</si>
  <si>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</si>
  <si>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</si>
  <si>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</si>
  <si>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</si>
  <si>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</si>
  <si>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</si>
  <si>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</si>
  <si>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</si>
  <si>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</si>
  <si>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</si>
  <si>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</si>
  <si>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</si>
  <si>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</si>
  <si>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</si>
  <si>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</si>
  <si>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</si>
  <si>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</si>
  <si>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</si>
  <si>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</si>
  <si>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</si>
  <si>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</si>
  <si>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</si>
  <si>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</si>
  <si>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</si>
  <si>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</si>
  <si>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</si>
  <si>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</si>
  <si>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</si>
  <si>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</si>
  <si>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</si>
  <si>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</si>
  <si>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</si>
  <si>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</si>
  <si>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</si>
  <si>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</si>
  <si>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</si>
  <si>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</si>
  <si>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</si>
  <si>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</si>
  <si>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</si>
  <si>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</si>
  <si>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</si>
  <si>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</si>
  <si>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</si>
  <si>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</si>
  <si>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</si>
  <si>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</si>
  <si>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</si>
  <si>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</si>
  <si>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</si>
  <si>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</si>
  <si>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</si>
  <si>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</si>
  <si>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</si>
  <si>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</si>
  <si>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</si>
  <si>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</si>
  <si>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</si>
  <si>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</si>
  <si>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</si>
  <si>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</si>
  <si>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</si>
  <si>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</si>
  <si>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</si>
  <si>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</si>
  <si>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</si>
  <si>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</si>
  <si>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</si>
  <si>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</si>
  <si>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</si>
  <si>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</si>
  <si>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</si>
  <si>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</si>
  <si>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</si>
  <si>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</si>
  <si>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</si>
  <si>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</si>
  <si>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</si>
  <si>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</si>
  <si>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</si>
  <si>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</si>
  <si>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</si>
  <si>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</si>
  <si>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</si>
  <si>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</si>
  <si>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</si>
  <si>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</si>
  <si>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</si>
  <si>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</si>
  <si>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</si>
  <si>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</si>
  <si>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</si>
  <si>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</si>
  <si>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</si>
  <si>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</si>
  <si>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</si>
  <si>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</si>
  <si>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</si>
  <si>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</si>
  <si>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</si>
  <si>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</si>
  <si>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</si>
  <si>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</si>
  <si>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</si>
  <si>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</si>
  <si>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</si>
  <si>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</si>
  <si>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</si>
  <si>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</si>
  <si>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</si>
  <si>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</si>
  <si>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</si>
  <si>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</si>
  <si>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</si>
  <si>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</si>
  <si>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</si>
  <si>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</si>
  <si>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</si>
  <si>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</si>
  <si>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</si>
  <si>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</si>
  <si>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</si>
  <si>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</si>
  <si>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</si>
  <si>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</si>
  <si>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</si>
  <si>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</si>
  <si>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</si>
  <si>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</si>
  <si>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</si>
  <si>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</si>
  <si>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</si>
  <si>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</si>
  <si>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</si>
  <si>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</si>
  <si>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</si>
  <si>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</si>
  <si>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</si>
  <si>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</si>
  <si>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</si>
  <si>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</si>
  <si>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</si>
  <si>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</si>
  <si>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</si>
  <si>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</si>
  <si>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</si>
  <si>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</si>
  <si>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</si>
  <si>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</si>
  <si>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</si>
  <si>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</si>
  <si>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</si>
  <si>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</si>
  <si>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</si>
  <si>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</si>
  <si>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</si>
  <si>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</si>
  <si>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</si>
  <si>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</si>
  <si>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</si>
  <si>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</si>
  <si>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</si>
  <si>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</si>
  <si>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</si>
  <si>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</si>
  <si>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</si>
  <si>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</si>
  <si>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</si>
  <si>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</si>
  <si>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</si>
  <si>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</si>
  <si>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</si>
  <si>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</si>
  <si>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</si>
  <si>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</si>
  <si>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</si>
  <si>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</si>
  <si>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</si>
  <si>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</si>
  <si>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</si>
  <si>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</si>
  <si>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</si>
  <si>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</si>
  <si>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</si>
  <si>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</si>
  <si>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</si>
  <si>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</si>
  <si>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</si>
  <si>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</si>
  <si>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</si>
  <si>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</si>
  <si>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</si>
  <si>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</si>
  <si>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</si>
  <si>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</si>
  <si>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</si>
  <si>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</si>
  <si>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</si>
  <si>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</si>
  <si>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</si>
  <si>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</si>
  <si>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</si>
  <si>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</si>
  <si>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</si>
  <si>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</si>
  <si>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</si>
  <si>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</si>
  <si>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</si>
  <si>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</si>
  <si>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</si>
  <si>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</si>
  <si>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</si>
  <si>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</si>
  <si>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</si>
  <si>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</si>
  <si>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</si>
  <si>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</si>
  <si>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</si>
  <si>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</si>
  <si>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</si>
  <si>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</si>
  <si>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</si>
  <si>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</si>
  <si>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</si>
  <si>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</si>
  <si>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</si>
  <si>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</si>
  <si>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</si>
  <si>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</si>
  <si>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</si>
  <si>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</si>
  <si>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</si>
  <si>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</si>
  <si>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</si>
  <si>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</si>
  <si>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</si>
  <si>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</si>
  <si>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</si>
  <si>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</si>
  <si>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</si>
  <si>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</si>
  <si>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</si>
  <si>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</si>
  <si>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</si>
  <si>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</si>
  <si>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</si>
  <si>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</si>
  <si>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</si>
  <si>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</si>
  <si>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</si>
  <si>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</si>
  <si>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</si>
  <si>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</si>
  <si>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</si>
  <si>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</si>
  <si>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</si>
  <si>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</si>
  <si>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</si>
  <si>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</si>
  <si>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</si>
  <si>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</si>
  <si>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</si>
  <si>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</si>
  <si>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</si>
  <si>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</si>
  <si>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</si>
  <si>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</si>
  <si>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</si>
  <si>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</si>
  <si>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</si>
  <si>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</si>
  <si>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</si>
  <si>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</si>
  <si>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</si>
  <si>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</si>
  <si>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</si>
  <si>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</si>
  <si>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</si>
  <si>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</si>
  <si>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</si>
  <si>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</si>
  <si>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</si>
  <si>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</si>
  <si>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</si>
  <si>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</si>
  <si>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</si>
  <si>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</si>
  <si>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</si>
  <si>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</si>
  <si>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</si>
  <si>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</si>
  <si>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</si>
  <si>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</si>
  <si>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</si>
  <si>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</si>
  <si>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</si>
  <si>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</si>
  <si>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</si>
  <si>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</si>
  <si>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</si>
  <si>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</si>
  <si>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</si>
  <si>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</si>
  <si>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</si>
  <si>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</si>
  <si>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</si>
  <si>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</si>
  <si>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</si>
  <si>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</si>
  <si>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</si>
  <si>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</si>
  <si>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</si>
  <si>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</si>
  <si>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</si>
  <si>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</si>
  <si>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</si>
  <si>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</si>
  <si>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</si>
  <si>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</si>
  <si>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</si>
  <si>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</si>
  <si>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</si>
  <si>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</si>
  <si>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</si>
  <si>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</si>
  <si>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</si>
  <si>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</si>
  <si>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</si>
  <si>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</si>
  <si>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</si>
  <si>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</si>
  <si>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</si>
  <si>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</si>
  <si>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</si>
  <si>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</si>
  <si>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</si>
  <si>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</si>
  <si>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</si>
  <si>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</si>
  <si>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</si>
  <si>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</si>
  <si>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</si>
  <si>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</si>
  <si>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</si>
  <si>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</si>
  <si>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</si>
  <si>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</si>
  <si>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</si>
  <si>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</si>
  <si>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</si>
  <si>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</si>
  <si>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</si>
  <si>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</si>
  <si>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</si>
  <si>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</si>
  <si>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</si>
  <si>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</si>
  <si>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</si>
  <si>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</si>
  <si>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</si>
  <si>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</si>
  <si>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</si>
  <si>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</si>
  <si>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</si>
  <si>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</si>
  <si>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</si>
  <si>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</si>
  <si>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</si>
  <si>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</si>
  <si>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</si>
  <si>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</si>
  <si>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</si>
  <si>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</si>
  <si>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</si>
  <si>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</si>
  <si>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</si>
  <si>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</si>
  <si>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</si>
  <si>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</si>
  <si>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</si>
  <si>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</si>
  <si>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</si>
  <si>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</si>
  <si>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</si>
  <si>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</si>
  <si>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</si>
  <si>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</si>
  <si>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</si>
  <si>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</si>
  <si>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</si>
  <si>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</si>
  <si>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</si>
  <si>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</si>
  <si>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</si>
  <si>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</si>
  <si>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</si>
  <si>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</si>
  <si>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</si>
  <si>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</si>
  <si>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</si>
  <si>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</si>
  <si>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</si>
  <si>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</si>
  <si>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</si>
  <si>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</si>
  <si>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</si>
  <si>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</si>
  <si>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</si>
  <si>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</si>
  <si>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</si>
  <si>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</si>
  <si>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</si>
  <si>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</si>
  <si>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</si>
  <si>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</si>
  <si>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</si>
  <si>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</si>
  <si>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</si>
  <si>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</si>
  <si>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</si>
  <si>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</si>
  <si>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</si>
  <si>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</si>
  <si>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</si>
  <si>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</si>
  <si>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</si>
  <si>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</si>
  <si>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</si>
  <si>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</si>
  <si>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</si>
  <si>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</si>
  <si>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</si>
  <si>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</si>
  <si>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</si>
  <si>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</si>
  <si>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</si>
  <si>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</si>
  <si>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</si>
  <si>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</si>
  <si>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</si>
  <si>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</si>
  <si>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</si>
  <si>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</si>
  <si>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</si>
  <si>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</si>
  <si>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</si>
  <si>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</si>
  <si>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</si>
  <si>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</si>
  <si>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</si>
  <si>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</si>
  <si>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</si>
  <si>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</si>
  <si>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</si>
  <si>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</si>
  <si>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</si>
  <si>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</si>
  <si>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</si>
  <si>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</si>
  <si>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</si>
  <si>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</si>
  <si>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</si>
  <si>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</si>
  <si>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</si>
  <si>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</si>
  <si>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</si>
  <si>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</si>
  <si>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</si>
  <si>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</si>
  <si>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</si>
  <si>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</si>
  <si>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</si>
  <si>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</si>
  <si>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</si>
  <si>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</si>
  <si>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</si>
  <si>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</si>
  <si>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</si>
  <si>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</si>
  <si>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</si>
  <si>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</si>
  <si>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</si>
  <si>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</si>
  <si>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</si>
  <si>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</si>
  <si>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</si>
  <si>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</si>
  <si>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</si>
  <si>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</si>
  <si>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</si>
  <si>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</si>
  <si>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</si>
  <si>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</si>
  <si>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</si>
  <si>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</si>
  <si>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</si>
  <si>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</si>
  <si>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</si>
  <si>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</si>
  <si>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</si>
  <si>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</si>
  <si>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</si>
  <si>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</si>
  <si>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</si>
  <si>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</si>
  <si>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</si>
  <si>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</si>
  <si>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</si>
  <si>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</si>
  <si>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</si>
  <si>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</si>
  <si>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</si>
  <si>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</si>
  <si>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</si>
  <si>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</si>
  <si>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</si>
  <si>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</si>
  <si>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</si>
  <si>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</si>
  <si>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</si>
  <si>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</si>
  <si>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</si>
  <si>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</si>
  <si>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</si>
  <si>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</si>
  <si>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</si>
  <si>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</si>
  <si>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</si>
  <si>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</si>
  <si>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</si>
  <si>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</si>
  <si>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</si>
  <si>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</si>
  <si>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</si>
  <si>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</si>
  <si>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</si>
  <si>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</si>
  <si>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</si>
  <si>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</si>
  <si>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</si>
  <si>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</si>
  <si>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</si>
  <si>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</si>
  <si>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</si>
  <si>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</si>
  <si>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</si>
  <si>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</si>
  <si>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</si>
  <si>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</si>
  <si>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</si>
  <si>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</si>
  <si>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</si>
  <si>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</si>
  <si>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</si>
  <si>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</si>
  <si>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</si>
  <si>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</si>
  <si>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</si>
  <si>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</si>
  <si>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</si>
  <si>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</si>
  <si>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</si>
  <si>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</si>
  <si>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</si>
  <si>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</si>
  <si>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</si>
  <si>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</si>
  <si>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</si>
  <si>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</si>
  <si>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</si>
  <si>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</si>
  <si>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</si>
  <si>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</si>
  <si>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</si>
  <si>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</si>
  <si>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</si>
  <si>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</si>
  <si>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</si>
  <si>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</si>
  <si>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</si>
  <si>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</si>
  <si>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</si>
  <si>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</si>
  <si>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</si>
  <si>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</si>
  <si>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</si>
  <si>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</si>
  <si>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</si>
  <si>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</si>
  <si>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</si>
  <si>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</si>
  <si>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</si>
  <si>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</si>
  <si>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</si>
  <si>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</si>
  <si>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</si>
  <si>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</si>
  <si>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</si>
  <si>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</si>
  <si>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</si>
  <si>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</si>
  <si>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</si>
  <si>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</si>
  <si>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</si>
  <si>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</si>
  <si>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</si>
  <si>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</si>
  <si>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</si>
  <si>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</si>
  <si>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</si>
  <si>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</si>
  <si>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</si>
  <si>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</si>
  <si>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</si>
  <si>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</si>
  <si>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</si>
  <si>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</si>
  <si>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</si>
  <si>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</si>
  <si>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</si>
  <si>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</si>
  <si>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</si>
  <si>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</si>
  <si>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</si>
  <si>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</si>
  <si>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</si>
  <si>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</si>
  <si>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</si>
  <si>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</si>
  <si>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</si>
  <si>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</si>
  <si>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</si>
  <si>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</si>
  <si>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</si>
  <si>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</si>
  <si>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</si>
  <si>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</si>
  <si>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</si>
  <si>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</si>
  <si>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</si>
  <si>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</si>
  <si>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</si>
  <si>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</si>
  <si>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</si>
  <si>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</si>
  <si>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</si>
  <si>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</si>
  <si>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</si>
  <si>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</si>
  <si>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</si>
  <si>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</si>
  <si>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</si>
  <si>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</si>
  <si>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</si>
  <si>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</si>
  <si>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</si>
  <si>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</si>
  <si>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</si>
  <si>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</si>
  <si>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</si>
  <si>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</si>
  <si>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</si>
  <si>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</si>
  <si>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</si>
  <si>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</si>
  <si>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</si>
  <si>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</si>
  <si>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</si>
  <si>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</si>
  <si>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</si>
  <si>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</si>
  <si>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</si>
  <si>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</si>
  <si>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</si>
  <si>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</si>
  <si>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</si>
  <si>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</si>
  <si>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</si>
  <si>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</si>
  <si>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</si>
  <si>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</si>
  <si>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</si>
  <si>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</si>
  <si>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</si>
  <si>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</si>
  <si>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</si>
  <si>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</si>
  <si>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</si>
  <si>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</si>
  <si>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</si>
  <si>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</si>
  <si>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</si>
  <si>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</si>
  <si>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</si>
  <si>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</si>
  <si>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</si>
  <si>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</si>
  <si>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</si>
  <si>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</si>
  <si>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</si>
  <si>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</si>
  <si>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</si>
  <si>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</si>
  <si>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</si>
  <si>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</si>
  <si>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</si>
  <si>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</si>
  <si>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</si>
  <si>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</si>
  <si>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</si>
  <si>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</si>
  <si>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</si>
  <si>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</si>
  <si>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</si>
  <si>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</si>
  <si>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</si>
  <si>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</si>
  <si>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</si>
  <si>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</si>
  <si>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</si>
  <si>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</si>
  <si>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</si>
  <si>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</si>
  <si>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</si>
  <si>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</si>
  <si>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</si>
  <si>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</si>
  <si>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</si>
  <si>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</si>
  <si>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</si>
  <si>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</si>
  <si>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</si>
  <si>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</si>
  <si>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</si>
  <si>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</si>
  <si>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</si>
  <si>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</si>
  <si>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</si>
  <si>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</si>
  <si>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</si>
  <si>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</si>
  <si>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</si>
  <si>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</si>
  <si>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</si>
  <si>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</si>
  <si>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</si>
  <si>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</si>
  <si>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</si>
  <si>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</si>
  <si>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</si>
  <si>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</si>
  <si>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</si>
  <si>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</si>
  <si>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</si>
  <si>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</si>
  <si>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</si>
  <si>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</si>
  <si>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</si>
  <si>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</si>
  <si>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</si>
  <si>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</si>
  <si>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</si>
  <si>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</si>
  <si>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</si>
  <si>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</si>
  <si>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</si>
  <si>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</si>
  <si>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</si>
  <si>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</si>
  <si>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</si>
  <si>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</si>
  <si>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</si>
  <si>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</si>
  <si>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</si>
  <si>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</si>
  <si>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</si>
  <si>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</si>
  <si>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</si>
  <si>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</si>
  <si>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</si>
  <si>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</si>
  <si>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</si>
  <si>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</si>
  <si>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</si>
  <si>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</si>
  <si>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</si>
  <si>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</si>
  <si>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</si>
  <si>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</si>
  <si>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</si>
  <si>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</si>
  <si>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</si>
  <si>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</si>
  <si>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</si>
  <si>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</si>
  <si>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</si>
  <si>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</si>
  <si>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</si>
  <si>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</si>
  <si>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</si>
  <si>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</si>
  <si>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</si>
  <si>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</si>
  <si>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</si>
  <si>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</si>
  <si>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</si>
  <si>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</si>
  <si>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</si>
  <si>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</si>
  <si>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</si>
  <si>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</si>
  <si>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</si>
  <si>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</si>
  <si>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</si>
  <si>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</si>
  <si>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</si>
  <si>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</si>
  <si>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</si>
  <si>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</si>
  <si>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</si>
  <si>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</si>
  <si>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</si>
  <si>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</si>
  <si>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</si>
  <si>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</si>
  <si>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</si>
  <si>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</si>
  <si>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</si>
  <si>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</si>
  <si>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</si>
  <si>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</si>
  <si>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</si>
  <si>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</si>
  <si>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</si>
  <si>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</si>
  <si>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</si>
  <si>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</si>
  <si>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</si>
  <si>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</si>
  <si>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</si>
  <si>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</si>
  <si>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</si>
  <si>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</si>
  <si>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</si>
  <si>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</si>
  <si>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</si>
  <si>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</si>
  <si>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</si>
  <si>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</si>
  <si>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</si>
  <si>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</si>
  <si>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</si>
  <si>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</si>
  <si>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</si>
  <si>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</si>
  <si>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</si>
  <si>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</si>
  <si>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</si>
  <si>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</si>
  <si>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</si>
  <si>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</si>
  <si>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</si>
  <si>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</si>
  <si>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</si>
  <si>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</si>
  <si>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</si>
  <si>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</si>
  <si>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</si>
  <si>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</si>
  <si>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</si>
  <si>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</si>
  <si>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</si>
  <si>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</si>
  <si>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</si>
  <si>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</si>
  <si>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</si>
  <si>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</si>
  <si>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</si>
  <si>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</si>
  <si>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</si>
  <si>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</si>
  <si>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</si>
  <si>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</si>
  <si>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</si>
  <si>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</si>
  <si>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</si>
  <si>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</si>
  <si>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</si>
  <si>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</si>
  <si>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</si>
  <si>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</si>
  <si>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</si>
  <si>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</si>
  <si>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</si>
  <si>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</si>
  <si>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</si>
  <si>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</si>
  <si>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</si>
  <si>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</si>
  <si>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</si>
  <si>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</si>
  <si>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</si>
  <si>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</si>
  <si>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</si>
  <si>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</si>
  <si>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</si>
  <si>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</si>
  <si>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</si>
  <si>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</si>
  <si>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</si>
  <si>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</si>
  <si>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</si>
  <si>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</si>
  <si>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</si>
  <si>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</si>
  <si>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</si>
  <si>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</si>
  <si>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</si>
  <si>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</si>
  <si>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</si>
  <si>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</si>
  <si>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</si>
  <si>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</si>
  <si>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</si>
  <si>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</si>
  <si>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</si>
  <si>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</si>
  <si>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</si>
  <si>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</si>
  <si>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</si>
  <si>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</si>
  <si>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</si>
  <si>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</si>
  <si>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</si>
  <si>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</si>
  <si>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</si>
  <si>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</si>
  <si>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</si>
  <si>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</si>
  <si>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</si>
  <si>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</si>
  <si>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</si>
  <si>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</si>
  <si>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</si>
  <si>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</si>
  <si>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</si>
  <si>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</si>
  <si>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</si>
  <si>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</si>
  <si>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</si>
  <si>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</si>
  <si>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</si>
  <si>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</si>
  <si>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</si>
  <si>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</si>
  <si>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</si>
  <si>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</si>
  <si>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</si>
  <si>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</si>
  <si>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</si>
  <si>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</si>
  <si>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</si>
  <si>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</si>
  <si>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</si>
  <si>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</si>
  <si>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</si>
  <si>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</si>
  <si>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</si>
  <si>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</si>
  <si>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</si>
  <si>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</si>
  <si>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</si>
  <si>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</si>
  <si>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</si>
  <si>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</si>
  <si>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</si>
  <si>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</si>
  <si>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</si>
  <si>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</si>
  <si>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</si>
  <si>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</si>
  <si>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</si>
  <si>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</si>
  <si>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</si>
  <si>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</si>
  <si>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</si>
  <si>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</si>
  <si>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</si>
  <si>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</si>
  <si>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</si>
  <si>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</si>
  <si>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</si>
  <si>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</si>
  <si>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</si>
  <si>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</si>
  <si>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</si>
  <si>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</si>
  <si>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</si>
  <si>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</si>
  <si>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</si>
  <si>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</si>
  <si>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</si>
  <si>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</si>
  <si>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</si>
  <si>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</si>
  <si>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</si>
  <si>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</si>
  <si>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</si>
  <si>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</si>
  <si>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</si>
  <si>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</si>
  <si>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</si>
  <si>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</si>
  <si>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</si>
  <si>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</si>
  <si>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</si>
  <si>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</si>
  <si>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</si>
  <si>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</si>
  <si>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</si>
  <si>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</si>
  <si>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</si>
  <si>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</si>
  <si>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</si>
  <si>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</si>
  <si>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</si>
  <si>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</si>
  <si>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</si>
  <si>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</si>
  <si>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</si>
  <si>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</si>
  <si>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</si>
  <si>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</si>
  <si>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</si>
  <si>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</si>
  <si>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</si>
  <si>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</si>
  <si>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</si>
  <si>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</si>
  <si>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</si>
  <si>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</si>
  <si>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</si>
  <si>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</si>
  <si>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</si>
  <si>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</si>
  <si>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</si>
  <si>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</si>
  <si>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</si>
  <si>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</si>
  <si>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</si>
  <si>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</si>
  <si>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</si>
  <si>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</si>
  <si>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</si>
  <si>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</si>
  <si>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</si>
  <si>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</si>
  <si>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</si>
  <si>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</si>
  <si>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</si>
  <si>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</si>
  <si>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</si>
  <si>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</si>
  <si>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</si>
  <si>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</si>
  <si>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</si>
  <si>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</si>
  <si>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</si>
  <si>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</si>
  <si>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</si>
  <si>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</si>
  <si>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</si>
  <si>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</si>
  <si>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</si>
  <si>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</si>
  <si>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</si>
  <si>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</si>
  <si>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</si>
  <si>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</si>
  <si>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</si>
  <si>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</si>
  <si>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</si>
  <si>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</si>
  <si>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</si>
  <si>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</si>
  <si>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</si>
  <si>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</si>
  <si>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</si>
  <si>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</si>
  <si>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</si>
  <si>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</si>
  <si>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</si>
  <si>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</si>
  <si>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</si>
  <si>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</si>
  <si>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</si>
  <si>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</si>
  <si>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</si>
  <si>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</si>
  <si>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</si>
  <si>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</si>
  <si>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</si>
  <si>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</si>
  <si>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</si>
  <si>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</si>
  <si>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</si>
  <si>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</si>
  <si>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</si>
  <si>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</si>
  <si>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</si>
  <si>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</si>
  <si>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</si>
  <si>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</si>
  <si>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</si>
  <si>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</si>
  <si>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</si>
  <si>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</si>
  <si>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</si>
  <si>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</si>
  <si>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</si>
  <si>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</si>
  <si>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</si>
  <si>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</si>
  <si>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</si>
  <si>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</si>
  <si>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</si>
  <si>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</si>
  <si>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</si>
  <si>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</si>
  <si>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</si>
  <si>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</si>
  <si>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</si>
  <si>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</si>
  <si>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</si>
  <si>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</si>
  <si>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</si>
  <si>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</si>
  <si>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</si>
  <si>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</si>
  <si>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</si>
  <si>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</si>
  <si>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</si>
  <si>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</si>
  <si>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</si>
  <si>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</si>
  <si>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</si>
  <si>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</si>
  <si>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</si>
  <si>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</si>
  <si>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</si>
  <si>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</si>
  <si>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</si>
  <si>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</si>
  <si>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</si>
  <si>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</si>
  <si>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</si>
  <si>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</si>
  <si>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</si>
  <si>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</si>
  <si>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</si>
  <si>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</si>
  <si>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</si>
  <si>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</si>
  <si>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</si>
  <si>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</si>
  <si>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</si>
  <si>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</si>
  <si>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</si>
  <si>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</si>
  <si>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</si>
  <si>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</si>
  <si>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</si>
  <si>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</si>
  <si>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</si>
  <si>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</si>
  <si>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</si>
  <si>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</si>
  <si>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</si>
  <si>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</si>
  <si>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</si>
  <si>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</si>
  <si>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</si>
  <si>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</si>
  <si>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</si>
  <si>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</si>
  <si>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</si>
  <si>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</si>
  <si>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</si>
  <si>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</si>
  <si>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</si>
  <si>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</si>
  <si>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</si>
  <si>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</si>
  <si>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</si>
  <si>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</si>
  <si>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</si>
  <si>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</si>
  <si>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</si>
  <si>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</si>
  <si>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</si>
  <si>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</si>
  <si>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</si>
  <si>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</si>
  <si>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</si>
  <si>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</si>
  <si>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</si>
  <si>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</si>
  <si>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</si>
  <si>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</si>
  <si>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</si>
  <si>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</si>
  <si>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</si>
  <si>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</si>
  <si>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</si>
  <si>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</si>
  <si>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</si>
  <si>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</si>
  <si>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</si>
  <si>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</si>
  <si>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</si>
  <si>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</si>
  <si>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</si>
  <si>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</si>
  <si>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</si>
  <si>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</si>
  <si>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</si>
  <si>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</si>
  <si>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</si>
  <si>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</si>
  <si>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</si>
  <si>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</si>
  <si>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</si>
  <si>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</si>
  <si>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</si>
  <si>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</si>
  <si>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</si>
  <si>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</si>
  <si>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</si>
  <si>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</si>
  <si>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</si>
  <si>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</si>
  <si>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</si>
  <si>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</si>
  <si>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</si>
  <si>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</si>
  <si>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</si>
  <si>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</si>
  <si>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</si>
  <si>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</si>
  <si>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</si>
  <si>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</si>
  <si>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</si>
  <si>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</si>
  <si>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</si>
  <si>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</si>
  <si>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</si>
  <si>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</si>
  <si>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</si>
  <si>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</si>
  <si>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</si>
  <si>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</si>
  <si>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</si>
  <si>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</si>
  <si>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</si>
  <si>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</si>
  <si>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</si>
  <si>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</si>
  <si>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</si>
  <si>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</si>
  <si>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</si>
  <si>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</si>
  <si>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</si>
  <si>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</si>
  <si>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</si>
  <si>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</si>
  <si>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</si>
  <si>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</si>
  <si>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</si>
  <si>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</si>
  <si>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</si>
  <si>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</si>
  <si>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</si>
  <si>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</si>
  <si>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</si>
  <si>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</si>
  <si>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</si>
  <si>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</si>
  <si>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</si>
  <si>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</si>
  <si>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</si>
  <si>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</si>
  <si>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</si>
  <si>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</si>
  <si>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</si>
  <si>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</si>
  <si>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</si>
  <si>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</si>
  <si>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</si>
  <si>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</si>
  <si>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</si>
  <si>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</si>
  <si>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</si>
  <si>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</si>
  <si>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</si>
  <si>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</si>
  <si>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</si>
  <si>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</si>
  <si>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</si>
  <si>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</si>
  <si>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</si>
  <si>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</si>
  <si>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</si>
  <si>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</si>
  <si>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</si>
  <si>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</si>
  <si>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</si>
  <si>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</si>
  <si>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</si>
  <si>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</si>
  <si>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</si>
  <si>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</si>
  <si>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</si>
  <si>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</si>
  <si>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</si>
  <si>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</si>
  <si>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</si>
  <si>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</si>
  <si>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</si>
  <si>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</si>
  <si>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</si>
  <si>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</si>
  <si>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</si>
  <si>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</si>
  <si>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</si>
  <si>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</si>
  <si>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</si>
  <si>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</si>
  <si>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</si>
  <si>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</si>
  <si>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</si>
  <si>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</si>
  <si>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</si>
  <si>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</si>
  <si>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</si>
  <si>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</si>
  <si>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</si>
  <si>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</si>
  <si>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</si>
  <si>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</si>
  <si>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</si>
  <si>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</si>
  <si>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</si>
  <si>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</si>
  <si>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</si>
  <si>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</si>
  <si>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</si>
  <si>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</si>
  <si>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</si>
  <si>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</si>
  <si>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</si>
  <si>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</si>
  <si>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</si>
  <si>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</si>
  <si>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</si>
  <si>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</si>
  <si>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</si>
  <si>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</si>
  <si>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</si>
  <si>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</si>
  <si>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</si>
  <si>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</si>
  <si>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</si>
  <si>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</si>
  <si>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</si>
  <si>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</si>
  <si>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</si>
  <si>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</si>
  <si>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</si>
  <si>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</si>
  <si>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</si>
  <si>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</si>
  <si>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</si>
  <si>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</si>
  <si>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</si>
  <si>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</si>
  <si>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</si>
  <si>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</si>
  <si>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</si>
  <si>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</si>
  <si>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</si>
  <si>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</si>
  <si>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</si>
  <si>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</si>
  <si>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</si>
  <si>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</si>
  <si>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</si>
  <si>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</si>
  <si>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</si>
  <si>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</si>
  <si>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</si>
  <si>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</si>
  <si>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</si>
  <si>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</si>
  <si>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</si>
  <si>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</si>
  <si>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</si>
  <si>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</si>
  <si>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</si>
  <si>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</si>
  <si>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</si>
  <si>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</si>
  <si>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</si>
  <si>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</si>
  <si>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</si>
  <si>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</si>
  <si>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</si>
  <si>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</si>
  <si>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</si>
  <si>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</si>
  <si>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</si>
  <si>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</si>
  <si>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</si>
  <si>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</si>
  <si>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</si>
  <si>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</si>
  <si>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</si>
  <si>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</si>
  <si>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</si>
  <si>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</si>
  <si>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</si>
  <si>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</si>
  <si>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</si>
  <si>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</si>
  <si>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</si>
  <si>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</si>
  <si>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</si>
  <si>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</si>
  <si>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</si>
  <si>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</si>
  <si>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</si>
  <si>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</si>
  <si>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</si>
  <si>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</si>
  <si>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</si>
  <si>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</si>
  <si>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</si>
  <si>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</si>
  <si>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</si>
  <si>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</si>
  <si>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</si>
  <si>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</si>
  <si>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</si>
  <si>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</si>
  <si>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</si>
  <si>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</si>
  <si>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</si>
  <si>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</si>
  <si>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</si>
  <si>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</si>
  <si>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</si>
  <si>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</si>
  <si>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</si>
  <si>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</si>
  <si>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</si>
  <si>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</si>
  <si>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</si>
  <si>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</si>
  <si>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</si>
  <si>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</si>
  <si>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</si>
  <si>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</si>
  <si>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</si>
  <si>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</si>
  <si>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</si>
  <si>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</si>
  <si>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</si>
  <si>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</si>
  <si>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</si>
  <si>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</si>
  <si>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</si>
  <si>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</si>
  <si>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</si>
  <si>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</si>
  <si>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</si>
  <si>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</si>
  <si>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</si>
  <si>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</si>
  <si>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</si>
  <si>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</si>
  <si>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</si>
  <si>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</si>
  <si>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</si>
  <si>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</si>
  <si>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</si>
  <si>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</si>
  <si>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</si>
  <si>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</si>
  <si>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</si>
  <si>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</si>
  <si>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</si>
  <si>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</si>
  <si>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</si>
  <si>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</si>
  <si>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</si>
  <si>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</si>
  <si>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</si>
  <si>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</si>
  <si>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</si>
  <si>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</si>
  <si>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</si>
  <si>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</si>
  <si>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</si>
  <si>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</si>
  <si>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</si>
  <si>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</si>
  <si>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</si>
  <si>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</si>
  <si>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</si>
  <si>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</si>
  <si>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</si>
  <si>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</si>
  <si>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</si>
  <si>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</si>
  <si>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</si>
  <si>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</si>
  <si>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</si>
  <si>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</si>
  <si>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</si>
  <si>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</si>
  <si>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</si>
  <si>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</si>
  <si>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</si>
  <si>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</si>
  <si>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</si>
  <si>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</si>
  <si>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</si>
  <si>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</si>
  <si>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</si>
  <si>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</si>
  <si>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</si>
  <si>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</si>
  <si>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</si>
  <si>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</si>
  <si>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</si>
  <si>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</si>
  <si>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</si>
  <si>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</si>
  <si>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</si>
  <si>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</si>
  <si>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</si>
  <si>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</si>
  <si>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</si>
  <si>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</si>
  <si>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</si>
  <si>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</si>
  <si>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</si>
  <si>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</si>
  <si>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</si>
  <si>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</si>
  <si>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</si>
  <si>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</si>
  <si>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</si>
  <si>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</si>
  <si>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</si>
  <si>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</si>
  <si>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</si>
  <si>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</si>
  <si>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</si>
  <si>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</si>
  <si>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</si>
  <si>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</si>
  <si>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</si>
  <si>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</si>
  <si>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</si>
  <si>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</si>
  <si>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</si>
  <si>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</si>
  <si>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</si>
  <si>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</si>
  <si>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</si>
  <si>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</si>
  <si>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</si>
  <si>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</si>
  <si>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</si>
  <si>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</si>
  <si>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</si>
  <si>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</si>
  <si>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</si>
  <si>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</si>
  <si>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</si>
  <si>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</si>
  <si>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</si>
  <si>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</si>
  <si>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</si>
  <si>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</si>
  <si>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</si>
  <si>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</si>
  <si>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</si>
  <si>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</si>
  <si>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</si>
  <si>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</si>
  <si>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</si>
  <si>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</si>
  <si>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</si>
  <si>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</si>
  <si>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</si>
  <si>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</si>
  <si>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</si>
  <si>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</si>
  <si>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</si>
  <si>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</si>
  <si>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</si>
  <si>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</si>
  <si>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</si>
  <si>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</si>
  <si>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</si>
  <si>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</si>
  <si>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</si>
  <si>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</si>
  <si>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</si>
  <si>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</si>
  <si>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</si>
  <si>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</si>
  <si>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</si>
  <si>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</si>
  <si>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</si>
  <si>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</si>
  <si>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</si>
  <si>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</si>
  <si>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</si>
  <si>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</si>
  <si>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</si>
  <si>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</si>
  <si>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</si>
  <si>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</si>
  <si>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</si>
  <si>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</si>
  <si>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</si>
  <si>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</si>
  <si>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</si>
  <si>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</si>
  <si>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</si>
  <si>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</si>
  <si>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</si>
  <si>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</si>
  <si>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</si>
  <si>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</si>
  <si>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</si>
  <si>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</si>
  <si>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</si>
  <si>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</si>
  <si>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</si>
  <si>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</si>
  <si>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</si>
  <si>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</si>
  <si>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</si>
  <si>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</si>
  <si>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</si>
  <si>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</si>
  <si>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</si>
  <si>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</si>
  <si>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</si>
  <si>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</si>
  <si>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</si>
  <si>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</si>
  <si>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</si>
  <si>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</si>
  <si>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</si>
  <si>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</si>
  <si>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</si>
  <si>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</si>
  <si>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</si>
  <si>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</si>
  <si>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</si>
  <si>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</si>
  <si>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</si>
  <si>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</si>
  <si>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</si>
  <si>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</si>
  <si>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</si>
  <si>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</si>
  <si>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</si>
  <si>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</si>
  <si>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</si>
  <si>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</si>
  <si>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</si>
  <si>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</si>
  <si>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</si>
  <si>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</si>
  <si>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</si>
  <si>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</si>
  <si>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</si>
  <si>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</si>
  <si>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</si>
  <si>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</si>
  <si>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</si>
  <si>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</si>
  <si>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</si>
  <si>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</si>
  <si>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</si>
  <si>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</si>
  <si>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</si>
  <si>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</si>
  <si>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</si>
  <si>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</si>
  <si>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</si>
  <si>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</si>
  <si>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</si>
  <si>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</si>
  <si>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</si>
  <si>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</si>
  <si>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</si>
  <si>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</si>
  <si>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</si>
  <si>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</si>
  <si>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</si>
  <si>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</si>
  <si>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</si>
  <si>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</si>
  <si>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</si>
  <si>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</si>
  <si>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</si>
  <si>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</si>
  <si>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</si>
  <si>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</si>
  <si>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</si>
  <si>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</si>
  <si>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</si>
  <si>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</si>
  <si>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</si>
  <si>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</si>
  <si>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</si>
  <si>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</si>
  <si>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</si>
  <si>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</si>
  <si>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</si>
  <si>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</si>
  <si>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</si>
  <si>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</si>
  <si>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</si>
  <si>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</si>
  <si>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</si>
  <si>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</si>
  <si>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</si>
  <si>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</si>
  <si>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</si>
  <si>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</si>
  <si>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</si>
  <si>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</si>
  <si>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</si>
  <si>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</si>
  <si>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</si>
  <si>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</si>
  <si>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</si>
  <si>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</si>
  <si>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</si>
  <si>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</si>
  <si>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</si>
  <si>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</si>
  <si>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</si>
  <si>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</si>
  <si>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</si>
  <si>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</si>
  <si>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</si>
  <si>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</si>
  <si>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</si>
  <si>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</si>
  <si>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</si>
  <si>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</si>
  <si>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</si>
  <si>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</si>
  <si>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</si>
  <si>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</si>
  <si>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</si>
  <si>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</si>
  <si>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</si>
  <si>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</si>
  <si>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</si>
  <si>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</si>
  <si>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</si>
  <si>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</si>
  <si>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</si>
  <si>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</si>
  <si>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</si>
  <si>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</si>
  <si>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</si>
  <si>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</si>
  <si>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</si>
  <si>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</si>
  <si>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</si>
  <si>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</si>
  <si>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</si>
  <si>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</si>
  <si>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</si>
  <si>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</si>
  <si>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</si>
  <si>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</si>
  <si>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</si>
  <si>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</si>
  <si>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</si>
  <si>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</si>
  <si>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</si>
  <si>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</si>
  <si>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</si>
  <si>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</si>
  <si>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</si>
  <si>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</si>
  <si>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</si>
  <si>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</si>
  <si>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</si>
  <si>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</si>
  <si>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</si>
  <si>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</si>
  <si>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</si>
  <si>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</si>
  <si>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</si>
  <si>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</si>
  <si>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</si>
  <si>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</si>
  <si>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</si>
  <si>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</si>
  <si>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</si>
  <si>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</si>
  <si>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</si>
  <si>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</si>
  <si>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</si>
  <si>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</si>
  <si>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</si>
  <si>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</si>
  <si>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</si>
  <si>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</si>
  <si>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</si>
  <si>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</si>
  <si>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</si>
  <si>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</si>
  <si>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</si>
  <si>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</si>
  <si>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</si>
  <si>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</si>
  <si>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</si>
  <si>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</si>
  <si>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</si>
  <si>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</si>
  <si>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</si>
  <si>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</si>
  <si>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</si>
  <si>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</si>
  <si>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</si>
  <si>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</si>
  <si>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</si>
  <si>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</si>
  <si>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</si>
  <si>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</si>
  <si>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</si>
  <si>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</si>
  <si>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</si>
  <si>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</si>
  <si>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</si>
  <si>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</si>
  <si>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</si>
  <si>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</si>
  <si>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</si>
  <si>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</si>
  <si>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</si>
  <si>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</si>
  <si>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</si>
  <si>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</si>
  <si>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</si>
  <si>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</si>
  <si>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</si>
  <si>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</si>
  <si>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</si>
  <si>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</si>
  <si>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</si>
  <si>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</si>
  <si>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</si>
  <si>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</si>
  <si>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</si>
  <si>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</si>
  <si>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</si>
  <si>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</si>
  <si>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</si>
  <si>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</si>
  <si>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</si>
  <si>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</si>
  <si>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</si>
  <si>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</si>
  <si>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</si>
  <si>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</si>
  <si>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</si>
  <si>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</si>
  <si>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</si>
  <si>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</si>
  <si>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</si>
  <si>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</si>
  <si>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</si>
  <si>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</si>
  <si>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</si>
  <si>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</si>
  <si>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</si>
  <si>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</si>
  <si>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</si>
  <si>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</si>
  <si>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</si>
  <si>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</si>
  <si>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</si>
  <si>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</si>
  <si>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</si>
  <si>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</si>
  <si>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</si>
  <si>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</si>
  <si>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</si>
  <si>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</si>
  <si>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</si>
  <si>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</si>
  <si>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</si>
  <si>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</si>
  <si>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</si>
  <si>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</si>
  <si>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</si>
  <si>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</si>
  <si>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</si>
  <si>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</si>
  <si>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</si>
  <si>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</si>
  <si>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</si>
  <si>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</si>
  <si>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</si>
  <si>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</si>
  <si>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</si>
  <si>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</si>
  <si>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</si>
  <si>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</si>
  <si>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</si>
  <si>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</si>
  <si>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</si>
  <si>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</si>
  <si>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</si>
  <si>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</si>
  <si>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</si>
  <si>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</si>
  <si>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</si>
  <si>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</si>
  <si>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</si>
  <si>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</si>
  <si>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</si>
  <si>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</si>
  <si>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</si>
  <si>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</si>
  <si>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</si>
  <si>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</si>
  <si>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</si>
  <si>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</si>
  <si>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</si>
  <si>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</si>
  <si>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</si>
  <si>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</si>
  <si>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</si>
  <si>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</si>
  <si>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</si>
  <si>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</si>
  <si>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</si>
  <si>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</si>
  <si>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</si>
  <si>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</si>
  <si>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</si>
  <si>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</si>
  <si>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</si>
  <si>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</si>
  <si>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</si>
  <si>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</si>
  <si>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</si>
  <si>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</si>
  <si>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</si>
  <si>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</si>
  <si>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</si>
  <si>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</si>
  <si>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</si>
  <si>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</si>
  <si>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</si>
  <si>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</si>
  <si>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</si>
  <si>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</si>
  <si>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</si>
  <si>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</si>
  <si>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</si>
  <si>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</si>
  <si>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</si>
  <si>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</si>
  <si>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</si>
  <si>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</si>
  <si>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</si>
  <si>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</si>
  <si>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</si>
  <si>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</si>
  <si>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</si>
  <si>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</si>
  <si>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</si>
  <si>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</si>
  <si>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</si>
  <si>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</si>
  <si>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</si>
  <si>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</si>
  <si>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</si>
  <si>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</si>
  <si>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</si>
  <si>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</si>
  <si>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</si>
  <si>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</si>
  <si>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</si>
  <si>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</si>
  <si>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</si>
  <si>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</si>
  <si>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</si>
  <si>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</si>
  <si>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</si>
  <si>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</si>
  <si>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</si>
  <si>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</si>
  <si>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</si>
  <si>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</si>
  <si>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</si>
  <si>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</si>
  <si>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</si>
  <si>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</si>
  <si>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</si>
  <si>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</si>
  <si>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</si>
  <si>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</si>
  <si>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</si>
  <si>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</si>
  <si>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</si>
  <si>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</si>
  <si>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</si>
  <si>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</si>
  <si>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</si>
  <si>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</si>
  <si>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</si>
  <si>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</si>
  <si>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</si>
  <si>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</si>
  <si>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</si>
  <si>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</si>
  <si>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</si>
  <si>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</si>
  <si>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</si>
  <si>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</si>
  <si>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</si>
  <si>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</si>
  <si>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</si>
  <si>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</si>
  <si>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</si>
  <si>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</si>
  <si>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</si>
  <si>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</si>
  <si>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</si>
  <si>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</si>
  <si>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</si>
  <si>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</si>
  <si>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</si>
  <si>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</si>
  <si>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</si>
  <si>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</si>
  <si>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</si>
  <si>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</si>
  <si>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</si>
  <si>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</si>
  <si>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</si>
  <si>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</si>
  <si>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</si>
  <si>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</si>
  <si>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</si>
  <si>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</si>
  <si>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</si>
  <si>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</si>
  <si>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</si>
  <si>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</si>
  <si>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</si>
  <si>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</si>
  <si>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</si>
  <si>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</si>
  <si>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</si>
  <si>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</si>
  <si>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</si>
  <si>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</si>
  <si>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</si>
  <si>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</si>
  <si>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</si>
  <si>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</si>
  <si>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</si>
  <si>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</si>
  <si>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</si>
  <si>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</si>
  <si>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</si>
  <si>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</si>
  <si>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</si>
  <si>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</si>
  <si>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</si>
  <si>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</si>
  <si>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</si>
  <si>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</si>
  <si>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</si>
  <si>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</si>
  <si>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</si>
  <si>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</si>
  <si>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</si>
  <si>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</si>
  <si>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</si>
  <si>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</si>
  <si>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</si>
  <si>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</si>
  <si>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</si>
  <si>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</si>
  <si>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</si>
  <si>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</si>
  <si>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</si>
  <si>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</si>
  <si>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</si>
  <si>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</si>
  <si>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</si>
  <si>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</si>
  <si>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</si>
  <si>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</si>
  <si>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</si>
  <si>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</si>
  <si>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</si>
  <si>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</si>
  <si>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</si>
  <si>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</si>
  <si>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</si>
  <si>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</si>
  <si>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</si>
  <si>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</si>
  <si>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</si>
  <si>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</si>
  <si>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</si>
  <si>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</si>
  <si>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</si>
  <si>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</si>
  <si>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</si>
  <si>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</si>
  <si>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</si>
  <si>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</si>
  <si>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</si>
  <si>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</si>
  <si>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</si>
  <si>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</si>
  <si>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</si>
  <si>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</si>
  <si>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</si>
  <si>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</si>
  <si>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</si>
  <si>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</si>
  <si>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</si>
  <si>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</si>
  <si>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</si>
  <si>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</si>
  <si>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</si>
  <si>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</si>
  <si>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</si>
  <si>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</si>
  <si>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</si>
  <si>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</si>
  <si>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</si>
  <si>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</si>
  <si>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</si>
  <si>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</si>
  <si>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</si>
  <si>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</si>
  <si>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</si>
  <si>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</si>
  <si>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</si>
  <si>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</si>
  <si>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</si>
  <si>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</si>
  <si>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</si>
  <si>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</si>
  <si>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</si>
  <si>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</si>
  <si>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</si>
  <si>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</si>
  <si>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</si>
  <si>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</si>
  <si>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</si>
  <si>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</si>
  <si>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</si>
  <si>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</si>
  <si>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</si>
  <si>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</si>
  <si>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</si>
  <si>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</si>
  <si>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</si>
  <si>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</si>
  <si>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</si>
  <si>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</si>
  <si>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</si>
  <si>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</si>
  <si>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</si>
  <si>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</si>
  <si>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</si>
  <si>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</si>
  <si>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</si>
  <si>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</si>
  <si>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</si>
  <si>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</si>
  <si>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</si>
  <si>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</si>
  <si>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</si>
  <si>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</si>
  <si>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</si>
  <si>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</si>
  <si>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</si>
  <si>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</si>
  <si>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</si>
  <si>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</si>
  <si>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</si>
  <si>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</si>
  <si>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</si>
  <si>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</si>
  <si>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</si>
  <si>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</si>
  <si>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</si>
  <si>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</si>
  <si>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</si>
  <si>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</si>
  <si>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</si>
  <si>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</si>
  <si>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</si>
  <si>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</si>
  <si>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</si>
  <si>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</si>
  <si>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</si>
  <si>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</si>
  <si>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</si>
  <si>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</si>
  <si>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</si>
  <si>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</si>
  <si>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</si>
  <si>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</si>
  <si>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</si>
  <si>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</si>
  <si>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</si>
  <si>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</si>
  <si>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</si>
  <si>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</si>
  <si>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</si>
  <si>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</si>
  <si>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</si>
  <si>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</si>
  <si>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</si>
  <si>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</si>
  <si>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</si>
  <si>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</si>
  <si>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</si>
  <si>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</si>
  <si>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</si>
  <si>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</si>
  <si>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</si>
  <si>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</si>
  <si>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</si>
  <si>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</si>
  <si>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</si>
  <si>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</si>
  <si>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</si>
  <si>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</si>
  <si>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</si>
  <si>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</si>
  <si>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</si>
  <si>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</si>
  <si>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</si>
  <si>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</si>
  <si>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</si>
  <si>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</si>
  <si>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</si>
  <si>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</si>
  <si>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</si>
  <si>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</si>
  <si>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</si>
  <si>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</si>
  <si>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</si>
  <si>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</si>
  <si>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</si>
  <si>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</si>
  <si>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</si>
  <si>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</si>
  <si>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</si>
  <si>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</si>
  <si>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</si>
  <si>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</si>
  <si>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</si>
  <si>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</si>
  <si>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</si>
  <si>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</si>
  <si>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</si>
  <si>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</si>
  <si>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</si>
  <si>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</si>
  <si>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</si>
  <si>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</si>
  <si>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</si>
  <si>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</si>
  <si>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</si>
  <si>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</si>
  <si>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</si>
  <si>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</si>
  <si>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</si>
  <si>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</si>
  <si>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</si>
  <si>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</si>
  <si>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</si>
  <si>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</si>
  <si>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</si>
  <si>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</si>
  <si>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</si>
  <si>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</si>
  <si>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</si>
  <si>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</si>
  <si>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</si>
  <si>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</si>
  <si>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</si>
  <si>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</si>
  <si>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</si>
  <si>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</si>
  <si>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</si>
  <si>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</si>
  <si>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</si>
  <si>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</si>
  <si>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</si>
  <si>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</si>
  <si>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</si>
  <si>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</si>
  <si>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</si>
  <si>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</si>
  <si>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</si>
  <si>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</si>
  <si>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</si>
  <si>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</si>
  <si>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</si>
  <si>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</si>
  <si>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</si>
  <si>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</si>
  <si>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</si>
  <si>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</si>
  <si>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</si>
  <si>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</si>
  <si>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</si>
  <si>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</si>
  <si>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</si>
  <si>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</si>
  <si>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</si>
  <si>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</si>
  <si>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</si>
  <si>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</si>
  <si>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</si>
  <si>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</si>
  <si>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</si>
  <si>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</si>
  <si>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</si>
  <si>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</si>
  <si>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</si>
  <si>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</si>
  <si>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</si>
  <si>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</si>
  <si>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</si>
  <si>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</si>
  <si>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</si>
  <si>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</si>
  <si>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</si>
  <si>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</si>
  <si>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</si>
  <si>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</si>
  <si>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</si>
  <si>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</si>
  <si>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</si>
  <si>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</si>
  <si>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</si>
  <si>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</si>
  <si>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</si>
  <si>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</si>
  <si>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</si>
  <si>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</si>
  <si>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</si>
  <si>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</si>
  <si>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</si>
  <si>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</si>
  <si>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</si>
  <si>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</si>
  <si>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</si>
  <si>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</si>
  <si>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</si>
  <si>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</si>
  <si>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</si>
  <si>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</si>
  <si>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</si>
  <si>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</si>
  <si>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</si>
  <si>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</si>
  <si>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</si>
  <si>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</si>
  <si>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</si>
  <si>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</si>
  <si>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</si>
  <si>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</si>
  <si>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</si>
  <si>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</si>
  <si>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</si>
  <si>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</si>
  <si>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</si>
  <si>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</si>
  <si>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</si>
  <si>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</si>
  <si>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</si>
  <si>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</si>
  <si>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</si>
  <si>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</si>
  <si>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</si>
  <si>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</si>
  <si>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</si>
  <si>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</si>
  <si>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</si>
  <si>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</si>
  <si>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</si>
  <si>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</si>
  <si>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</si>
  <si>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</si>
  <si>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</si>
  <si>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</si>
  <si>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</si>
  <si>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</si>
  <si>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</si>
  <si>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</si>
  <si>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</si>
  <si>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</si>
  <si>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</si>
  <si>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</si>
  <si>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</si>
  <si>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</si>
  <si>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</si>
  <si>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</si>
  <si>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</si>
  <si>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</si>
  <si>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</si>
  <si>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</si>
  <si>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</si>
  <si>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</si>
  <si>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</si>
  <si>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</si>
  <si>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</si>
  <si>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</si>
  <si>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</si>
  <si>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</si>
  <si>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</si>
  <si>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</si>
  <si>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</si>
  <si>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</si>
  <si>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</si>
  <si>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</si>
  <si>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</si>
  <si>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</si>
  <si>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</si>
  <si>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</si>
  <si>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</si>
  <si>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</si>
  <si>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</si>
  <si>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</si>
  <si>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</si>
  <si>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</si>
  <si>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</si>
  <si>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</si>
  <si>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</si>
  <si>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</si>
  <si>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</si>
  <si>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</si>
  <si>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</si>
  <si>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</si>
  <si>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</si>
  <si>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</si>
  <si>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</si>
  <si>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</si>
  <si>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</si>
  <si>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</si>
  <si>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</si>
  <si>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</si>
  <si>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</si>
  <si>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</si>
  <si>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</si>
  <si>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</si>
  <si>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</si>
  <si>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</si>
  <si>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</si>
  <si>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</si>
  <si>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</si>
  <si>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</si>
  <si>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</si>
  <si>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</si>
  <si>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</si>
  <si>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</si>
  <si>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</si>
  <si>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</si>
  <si>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</si>
  <si>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</si>
  <si>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</si>
  <si>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</si>
  <si>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</si>
  <si>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</si>
  <si>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</si>
  <si>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</si>
  <si>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</si>
  <si>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</si>
  <si>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</si>
  <si>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</si>
  <si>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</si>
  <si>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</si>
  <si>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</si>
  <si>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</si>
  <si>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</si>
  <si>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</si>
  <si>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</si>
  <si>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</si>
  <si>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</si>
  <si>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</si>
  <si>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</si>
  <si>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</si>
  <si>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</si>
  <si>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</si>
  <si>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</si>
  <si>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</si>
  <si>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</si>
  <si>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</si>
  <si>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</si>
  <si>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</si>
  <si>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</si>
  <si>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</si>
  <si>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</si>
  <si>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</si>
  <si>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</si>
  <si>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</si>
  <si>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</si>
  <si>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</si>
  <si>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</si>
  <si>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</si>
  <si>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</si>
  <si>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</si>
  <si>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</si>
  <si>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</si>
  <si>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</si>
  <si>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</si>
  <si>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</si>
  <si>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</si>
  <si>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</si>
  <si>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</si>
  <si>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</si>
  <si>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</si>
  <si>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</si>
  <si>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</si>
  <si>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</si>
  <si>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</si>
  <si>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</si>
  <si>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</si>
  <si>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</si>
  <si>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</si>
  <si>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</si>
  <si>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</si>
  <si>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</si>
  <si>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</si>
  <si>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</si>
  <si>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</si>
  <si>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</si>
  <si>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</si>
  <si>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</si>
  <si>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</si>
  <si>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</si>
  <si>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</si>
  <si>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</si>
  <si>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</si>
  <si>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</si>
  <si>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</si>
  <si>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</si>
  <si>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</si>
  <si>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</si>
  <si>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</si>
  <si>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</si>
  <si>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</si>
  <si>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</si>
  <si>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</si>
  <si>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</si>
  <si>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</si>
  <si>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</si>
  <si>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</si>
  <si>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</si>
  <si>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</si>
  <si>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</si>
  <si>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</si>
  <si>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</si>
  <si>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</si>
  <si>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</si>
  <si>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</si>
  <si>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</si>
  <si>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</si>
  <si>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</si>
  <si>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</si>
  <si>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</si>
  <si>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</si>
  <si>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</si>
  <si>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</si>
  <si>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</si>
  <si>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</si>
  <si>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</si>
  <si>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</si>
  <si>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</si>
  <si>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</si>
  <si>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</si>
  <si>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</si>
  <si>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</si>
  <si>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</si>
  <si>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</si>
  <si>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</si>
  <si>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</si>
  <si>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</si>
  <si>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</si>
  <si>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</si>
  <si>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</si>
  <si>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</si>
  <si>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</si>
  <si>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</si>
  <si>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</si>
  <si>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</si>
  <si>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</si>
  <si>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</si>
  <si>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</si>
  <si>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</si>
  <si>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</si>
  <si>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</si>
  <si>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</si>
  <si>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</si>
  <si>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</si>
  <si>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</si>
  <si>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</si>
  <si>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</si>
  <si>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</si>
  <si>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</si>
  <si>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</si>
  <si>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</si>
  <si>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</si>
  <si>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</si>
  <si>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</si>
  <si>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</si>
  <si>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</si>
  <si>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</si>
  <si>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</si>
  <si>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</si>
  <si>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</si>
  <si>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</si>
  <si>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</si>
  <si>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</si>
  <si>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</si>
  <si>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</si>
  <si>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</si>
  <si>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</si>
  <si>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</si>
  <si>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</si>
  <si>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</si>
  <si>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</si>
  <si>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</si>
  <si>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</si>
  <si>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</si>
  <si>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</si>
  <si>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</si>
  <si>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</si>
  <si>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</si>
  <si>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</si>
  <si>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</si>
  <si>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</si>
  <si>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</si>
  <si>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</si>
  <si>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</si>
  <si>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</si>
  <si>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</si>
  <si>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</si>
  <si>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</si>
  <si>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</si>
  <si>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</si>
  <si>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</si>
  <si>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</si>
  <si>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</si>
  <si>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</si>
  <si>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</si>
  <si>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</si>
  <si>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</si>
  <si>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</si>
  <si>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</si>
  <si>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</si>
  <si>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</si>
  <si>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</si>
  <si>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</si>
  <si>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</si>
  <si>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</si>
  <si>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</si>
  <si>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</si>
  <si>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</si>
  <si>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</si>
  <si>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</si>
  <si>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</si>
  <si>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</si>
  <si>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</si>
  <si>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</si>
  <si>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</si>
  <si>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</si>
  <si>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</si>
  <si>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</si>
  <si>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</si>
  <si>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</si>
  <si>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</si>
  <si>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</si>
  <si>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</si>
  <si>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</si>
  <si>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</si>
  <si>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</si>
  <si>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</si>
  <si>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</si>
  <si>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</si>
  <si>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</si>
  <si>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</si>
  <si>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</si>
  <si>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</si>
  <si>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</si>
  <si>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</si>
  <si>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</si>
  <si>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</si>
  <si>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</si>
  <si>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</si>
  <si>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</si>
  <si>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</si>
  <si>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</si>
  <si>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</si>
  <si>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</si>
  <si>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</si>
  <si>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</si>
  <si>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</si>
  <si>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</si>
  <si>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</si>
  <si>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</si>
  <si>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</si>
  <si>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</si>
  <si>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</si>
  <si>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</si>
  <si>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</si>
  <si>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</si>
  <si>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</si>
  <si>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</si>
  <si>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</si>
  <si>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</si>
  <si>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</si>
  <si>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</si>
  <si>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</si>
  <si>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</si>
  <si>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</si>
  <si>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</si>
  <si>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</si>
  <si>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</si>
  <si>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</si>
  <si>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</si>
  <si>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</si>
  <si>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</si>
  <si>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</si>
  <si>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</si>
  <si>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</si>
  <si>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</si>
  <si>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</si>
  <si>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</si>
  <si>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</si>
  <si>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</si>
  <si>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</si>
  <si>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</si>
  <si>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</si>
  <si>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</si>
  <si>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</si>
  <si>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</si>
  <si>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</si>
  <si>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</si>
  <si>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</si>
  <si>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</si>
  <si>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</si>
  <si>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</si>
  <si>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</si>
  <si>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</si>
  <si>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</si>
  <si>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</si>
  <si>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</si>
  <si>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</si>
  <si>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</si>
  <si>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</si>
  <si>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</si>
  <si>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</si>
  <si>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</si>
  <si>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</si>
  <si>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</si>
  <si>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</si>
  <si>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</si>
  <si>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</si>
  <si>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</si>
  <si>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</si>
  <si>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</si>
  <si>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</si>
  <si>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</si>
  <si>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</si>
  <si>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</si>
  <si>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</si>
  <si>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</si>
  <si>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</si>
  <si>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</si>
  <si>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</si>
  <si>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</si>
  <si>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</si>
  <si>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</si>
  <si>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</si>
  <si>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</si>
  <si>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</si>
  <si>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</si>
  <si>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</si>
  <si>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</si>
  <si>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</si>
  <si>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</si>
  <si>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</si>
  <si>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</si>
  <si>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</si>
  <si>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</si>
  <si>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</si>
  <si>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</si>
  <si>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</si>
  <si>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</si>
  <si>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</si>
  <si>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</si>
  <si>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</si>
  <si>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</si>
  <si>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</si>
  <si>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</si>
  <si>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</si>
  <si>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</si>
  <si>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</si>
  <si>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</si>
  <si>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</si>
  <si>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</si>
  <si>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</si>
  <si>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</si>
  <si>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</si>
  <si>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</si>
  <si>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</si>
  <si>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</si>
  <si>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</si>
  <si>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</si>
  <si>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</si>
  <si>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</si>
  <si>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</si>
  <si>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</si>
  <si>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</si>
  <si>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</si>
  <si>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</si>
  <si>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</si>
  <si>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</si>
  <si>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</si>
  <si>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</si>
  <si>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</si>
  <si>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</si>
  <si>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</si>
  <si>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</si>
  <si>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</si>
  <si>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</si>
  <si>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</si>
  <si>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</si>
  <si>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</si>
  <si>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</si>
  <si>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</si>
  <si>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</si>
  <si>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</si>
  <si>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</si>
  <si>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</si>
  <si>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</si>
  <si>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</si>
  <si>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</si>
  <si>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</si>
  <si>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</si>
  <si>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</si>
  <si>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</si>
  <si>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</si>
  <si>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</si>
  <si>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</si>
  <si>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</si>
  <si>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</si>
  <si>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</si>
  <si>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</si>
  <si>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</si>
  <si>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</si>
  <si>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</si>
  <si>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</si>
  <si>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</si>
  <si>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</si>
  <si>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</si>
  <si>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</si>
  <si>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</si>
  <si>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</si>
  <si>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</si>
  <si>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</si>
  <si>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</si>
  <si>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</si>
  <si>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</si>
  <si>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</si>
  <si>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</si>
  <si>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</si>
  <si>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</si>
  <si>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</si>
  <si>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</si>
  <si>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</si>
  <si>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</si>
  <si>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</si>
  <si>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</si>
  <si>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</si>
  <si>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</si>
  <si>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</si>
  <si>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</si>
  <si>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</si>
  <si>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</si>
  <si>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</si>
  <si>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</si>
  <si>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</si>
  <si>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</si>
  <si>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</si>
  <si>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</si>
  <si>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</si>
  <si>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</si>
  <si>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</si>
  <si>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</si>
  <si>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</si>
  <si>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</si>
  <si>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</si>
  <si>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</si>
  <si>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</si>
  <si>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</si>
  <si>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</si>
  <si>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</si>
  <si>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</si>
  <si>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</si>
  <si>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</si>
  <si>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</si>
  <si>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</si>
  <si>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</si>
  <si>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</si>
  <si>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</si>
  <si>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</si>
  <si>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</si>
  <si>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</si>
  <si>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</si>
  <si>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</si>
  <si>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</si>
  <si>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</si>
  <si>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</si>
  <si>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</si>
  <si>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</si>
  <si>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</si>
  <si>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</si>
  <si>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</si>
  <si>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</si>
  <si>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</si>
  <si>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</si>
  <si>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</si>
  <si>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</si>
  <si>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</si>
  <si>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</si>
  <si>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</si>
  <si>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</si>
  <si>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</si>
  <si>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</si>
  <si>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</si>
  <si>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</si>
  <si>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</si>
  <si>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</si>
  <si>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</si>
  <si>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</si>
  <si>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</si>
  <si>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</si>
  <si>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</si>
  <si>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</si>
  <si>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</si>
  <si>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</si>
  <si>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</si>
  <si>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</si>
  <si>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</si>
  <si>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</si>
  <si>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</si>
  <si>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</si>
  <si>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</si>
  <si>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</si>
  <si>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</si>
  <si>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</si>
  <si>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</si>
  <si>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</si>
  <si>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</si>
  <si>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</si>
  <si>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</si>
  <si>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</si>
  <si>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</si>
  <si>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</si>
  <si>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</si>
  <si>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</si>
  <si>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</si>
  <si>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</si>
  <si>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</si>
  <si>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</si>
  <si>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</si>
  <si>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</si>
  <si>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</si>
  <si>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</si>
  <si>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</si>
  <si>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</si>
  <si>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</si>
  <si>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</si>
  <si>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</si>
  <si>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</si>
  <si>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</si>
  <si>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</si>
  <si>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</si>
  <si>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</si>
  <si>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</si>
  <si>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</si>
  <si>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</si>
  <si>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</si>
  <si>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</si>
  <si>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</si>
  <si>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</si>
  <si>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</si>
  <si>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</si>
  <si>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</si>
  <si>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</si>
  <si>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</si>
  <si>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</si>
  <si>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</si>
  <si>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</si>
  <si>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</si>
  <si>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</si>
  <si>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</si>
  <si>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</si>
  <si>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</si>
  <si>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</si>
  <si>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</si>
  <si>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</si>
  <si>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</si>
  <si>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</si>
  <si>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</si>
  <si>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</si>
  <si>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</si>
  <si>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</si>
  <si>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</si>
  <si>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</si>
  <si>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</si>
  <si>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</si>
  <si>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</si>
  <si>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</si>
  <si>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</si>
  <si>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</si>
  <si>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</si>
  <si>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</si>
  <si>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</si>
  <si>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</si>
  <si>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</si>
  <si>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</si>
  <si>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</si>
  <si>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</si>
  <si>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</si>
  <si>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</si>
  <si>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</si>
  <si>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</si>
  <si>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</si>
  <si>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</si>
  <si>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</si>
  <si>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</si>
  <si>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</si>
  <si>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</si>
  <si>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</si>
  <si>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</si>
  <si>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</si>
  <si>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</si>
  <si>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</si>
  <si>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</si>
  <si>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</si>
  <si>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</si>
  <si>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</si>
  <si>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</si>
  <si>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</si>
  <si>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</si>
  <si>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</si>
  <si>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</si>
  <si>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</si>
  <si>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</si>
  <si>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</si>
  <si>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</si>
  <si>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</si>
  <si>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</si>
  <si>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</si>
  <si>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</si>
  <si>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</si>
  <si>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</si>
  <si>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</si>
  <si>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</si>
  <si>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</si>
  <si>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</si>
  <si>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</si>
  <si>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</si>
  <si>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</si>
  <si>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</si>
  <si>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</si>
  <si>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</si>
  <si>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</si>
  <si>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</si>
  <si>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</si>
  <si>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</si>
  <si>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</si>
  <si>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</si>
  <si>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</si>
  <si>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</si>
  <si>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</si>
  <si>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</si>
  <si>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</si>
  <si>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</si>
  <si>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</si>
  <si>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</si>
  <si>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</si>
  <si>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</si>
  <si>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</si>
  <si>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</si>
  <si>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</si>
  <si>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</si>
  <si>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</si>
  <si>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</si>
  <si>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</si>
  <si>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</si>
  <si>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</si>
  <si>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</si>
  <si>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</si>
  <si>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</si>
  <si>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</si>
  <si>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</si>
  <si>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</si>
  <si>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</si>
  <si>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</si>
  <si>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</si>
  <si>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</si>
  <si>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</si>
  <si>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</si>
  <si>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</si>
  <si>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</si>
  <si>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</si>
  <si>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</si>
  <si>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</si>
  <si>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</si>
  <si>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</si>
  <si>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</si>
  <si>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</si>
  <si>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</si>
  <si>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</si>
  <si>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</si>
  <si>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</si>
  <si>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</si>
  <si>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</si>
  <si>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</si>
  <si>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</si>
  <si>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</si>
  <si>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</si>
  <si>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</si>
  <si>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</si>
  <si>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</si>
  <si>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</si>
  <si>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</si>
  <si>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</si>
  <si>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</si>
  <si>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</si>
  <si>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</si>
  <si>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</si>
  <si>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</si>
  <si>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</si>
  <si>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</si>
  <si>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</si>
  <si>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</si>
  <si>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</si>
  <si>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</si>
  <si>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</si>
  <si>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</si>
  <si>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</si>
  <si>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</si>
  <si>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</si>
  <si>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</si>
  <si>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</si>
  <si>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</si>
  <si>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</si>
  <si>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</si>
  <si>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</si>
  <si>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</si>
  <si>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</si>
  <si>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</si>
  <si>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</si>
  <si>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</si>
  <si>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</si>
  <si>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</si>
  <si>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</si>
  <si>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</si>
  <si>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</si>
  <si>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</si>
  <si>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</si>
  <si>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</si>
  <si>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</si>
  <si>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</si>
  <si>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</si>
  <si>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</si>
  <si>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</si>
  <si>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</si>
  <si>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</si>
  <si>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</si>
  <si>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</si>
  <si>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</si>
  <si>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</si>
  <si>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</si>
  <si>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</si>
  <si>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</si>
  <si>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</si>
  <si>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</si>
  <si>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</si>
  <si>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</si>
  <si>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</si>
  <si>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</si>
  <si>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</si>
  <si>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</si>
  <si>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</si>
  <si>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</si>
  <si>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</si>
  <si>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</si>
  <si>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</si>
  <si>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</si>
  <si>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</si>
  <si>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</si>
  <si>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</si>
  <si>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</si>
  <si>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</si>
  <si>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</si>
  <si>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</si>
  <si>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</si>
  <si>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</si>
  <si>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</si>
  <si>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</si>
  <si>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</si>
  <si>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</si>
  <si>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</si>
  <si>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</si>
  <si>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</si>
  <si>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</si>
  <si>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</si>
  <si>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</si>
  <si>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</si>
  <si>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</si>
  <si>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</si>
  <si>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</si>
  <si>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</si>
  <si>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</si>
  <si>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</si>
  <si>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</si>
  <si>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</si>
  <si>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</si>
  <si>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</si>
  <si>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</si>
  <si>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</si>
  <si>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</si>
  <si>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</si>
  <si>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</si>
  <si>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</si>
  <si>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</si>
  <si>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</si>
  <si>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</si>
  <si>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</si>
  <si>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</si>
  <si>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</si>
  <si>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</si>
  <si>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</si>
  <si>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</si>
  <si>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</si>
  <si>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</si>
  <si>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</si>
  <si>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</si>
  <si>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</si>
  <si>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</si>
  <si>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</si>
  <si>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</si>
  <si>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</si>
  <si>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</si>
  <si>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</si>
  <si>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</si>
  <si>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</si>
  <si>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</si>
  <si>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</si>
  <si>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</si>
  <si>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</si>
  <si>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</si>
  <si>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</si>
  <si>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</si>
  <si>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</si>
  <si>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</si>
  <si>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</si>
  <si>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</si>
  <si>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</si>
  <si>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</si>
  <si>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</si>
  <si>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</si>
  <si>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</si>
  <si>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</si>
  <si>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</si>
  <si>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</si>
  <si>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</si>
  <si>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</si>
  <si>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</si>
  <si>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</si>
  <si>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</si>
  <si>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</si>
  <si>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</si>
  <si>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</si>
  <si>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</si>
  <si>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</si>
  <si>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</si>
  <si>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</si>
  <si>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</si>
  <si>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</si>
  <si>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</si>
  <si>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</si>
  <si>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</si>
  <si>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</si>
  <si>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</si>
  <si>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</si>
  <si>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</si>
  <si>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</si>
  <si>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</si>
  <si>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</si>
  <si>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</si>
  <si>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</si>
  <si>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</si>
  <si>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</si>
  <si>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</si>
  <si>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</si>
  <si>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</si>
  <si>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</si>
  <si>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</si>
  <si>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</si>
  <si>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</si>
  <si>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</si>
  <si>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</si>
  <si>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</si>
  <si>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</si>
  <si>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</si>
  <si>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</si>
  <si>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</si>
  <si>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</si>
  <si>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</si>
  <si>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</si>
  <si>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</si>
  <si>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</si>
  <si>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</si>
  <si>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</si>
  <si>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</si>
  <si>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</si>
  <si>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</si>
  <si>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</si>
  <si>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</si>
  <si>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</si>
  <si>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</si>
  <si>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</si>
  <si>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</si>
  <si>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</si>
  <si>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</si>
  <si>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</si>
  <si>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</si>
  <si>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</si>
  <si>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</si>
  <si>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</si>
  <si>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</si>
  <si>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</si>
  <si>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</si>
  <si>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</si>
  <si>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</si>
  <si>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</si>
  <si>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</si>
  <si>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</si>
  <si>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</si>
  <si>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</si>
  <si>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</si>
  <si>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</si>
  <si>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</si>
  <si>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</si>
  <si>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</si>
  <si>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</si>
  <si>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</si>
  <si>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</si>
  <si>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</si>
  <si>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</si>
  <si>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</si>
  <si>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</si>
  <si>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</si>
  <si>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</si>
  <si>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</si>
  <si>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</si>
  <si>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</si>
  <si>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</si>
  <si>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</si>
  <si>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</si>
  <si>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</si>
  <si>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</si>
  <si>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</si>
  <si>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</si>
  <si>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</si>
  <si>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</si>
  <si>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</si>
  <si>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</si>
  <si>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</si>
  <si>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</si>
  <si>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</si>
  <si>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</si>
  <si>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</si>
  <si>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</si>
  <si>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</si>
  <si>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</si>
  <si>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</si>
  <si>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</si>
  <si>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</si>
  <si>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</si>
  <si>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</si>
  <si>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</si>
  <si>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</si>
  <si>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</si>
  <si>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</si>
  <si>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</si>
  <si>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</si>
  <si>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</si>
  <si>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</si>
  <si>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</si>
  <si>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</si>
  <si>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</si>
  <si>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</si>
  <si>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</si>
  <si>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</si>
  <si>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</si>
  <si>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</si>
  <si>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</si>
  <si>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</si>
  <si>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</si>
  <si>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</si>
  <si>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</si>
  <si>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</si>
  <si>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</si>
  <si>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</si>
  <si>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</si>
  <si>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</si>
  <si>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</si>
  <si>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</si>
  <si>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</si>
  <si>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</si>
  <si>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</si>
  <si>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</si>
  <si>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</si>
  <si>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</si>
  <si>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</si>
  <si>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</si>
  <si>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</si>
  <si>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</si>
  <si>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</si>
  <si>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</si>
  <si>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</si>
  <si>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</si>
  <si>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</si>
  <si>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</si>
  <si>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</si>
  <si>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</si>
  <si>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</si>
  <si>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</si>
  <si>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</si>
  <si>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</si>
  <si>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</si>
  <si>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</si>
  <si>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</si>
  <si>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</si>
  <si>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</si>
  <si>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</si>
  <si>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</si>
  <si>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</si>
  <si>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</si>
  <si>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</si>
  <si>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</si>
  <si>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</si>
  <si>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</si>
  <si>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</si>
  <si>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</si>
  <si>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</si>
  <si>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</si>
  <si>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</si>
  <si>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</si>
  <si>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</si>
  <si>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</si>
  <si>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</si>
  <si>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</si>
  <si>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</si>
  <si>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</si>
  <si>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</si>
  <si>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</si>
  <si>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</si>
  <si>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</si>
  <si>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</si>
  <si>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</si>
  <si>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</si>
  <si>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</si>
  <si>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</si>
  <si>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</si>
  <si>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</si>
  <si>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</si>
  <si>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</si>
  <si>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</si>
  <si>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</si>
  <si>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</si>
  <si>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</si>
  <si>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</si>
  <si>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</si>
  <si>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</si>
  <si>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</si>
  <si>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</si>
  <si>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</si>
  <si>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</si>
  <si>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</si>
  <si>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</si>
  <si>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</si>
  <si>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</si>
  <si>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</si>
  <si>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</si>
  <si>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</si>
  <si>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</si>
  <si>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</si>
  <si>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</si>
  <si>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</si>
  <si>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</si>
  <si>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</si>
  <si>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</si>
  <si>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</si>
  <si>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</si>
  <si>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</si>
  <si>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</si>
  <si>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</si>
  <si>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</si>
  <si>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</si>
  <si>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</si>
  <si>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</si>
  <si>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</si>
  <si>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</si>
  <si>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</si>
  <si>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</si>
  <si>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</si>
  <si>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</si>
  <si>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</si>
  <si>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</si>
  <si>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</si>
  <si>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</si>
  <si>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</si>
  <si>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</si>
  <si>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</si>
  <si>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</si>
  <si>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</si>
  <si>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</si>
  <si>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</si>
  <si>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</si>
  <si>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</si>
  <si>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</si>
  <si>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</si>
  <si>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</si>
  <si>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</si>
  <si>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</si>
  <si>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</si>
  <si>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</si>
  <si>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</si>
  <si>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</si>
  <si>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</si>
  <si>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</si>
  <si>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</si>
  <si>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</si>
  <si>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</si>
  <si>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</si>
  <si>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</si>
  <si>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</si>
  <si>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</si>
  <si>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</si>
  <si>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</si>
  <si>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</si>
  <si>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</si>
  <si>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</si>
  <si>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</si>
  <si>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</si>
  <si>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</si>
  <si>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</si>
  <si>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</si>
  <si>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</si>
  <si>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</si>
  <si>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</si>
  <si>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</si>
  <si>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</si>
  <si>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</si>
  <si>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</si>
  <si>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</si>
  <si>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</si>
  <si>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</si>
  <si>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</si>
  <si>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</si>
  <si>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</si>
  <si>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</si>
  <si>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</si>
  <si>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</si>
  <si>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</si>
  <si>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</si>
  <si>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</si>
  <si>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</si>
  <si>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</si>
  <si>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</si>
  <si>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</si>
  <si>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</si>
  <si>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</si>
  <si>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</si>
  <si>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</si>
  <si>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</si>
  <si>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</si>
  <si>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</si>
  <si>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</si>
  <si>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</si>
  <si>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</si>
  <si>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</si>
  <si>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</si>
  <si>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</si>
  <si>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</si>
  <si>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</si>
  <si>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</si>
  <si>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</si>
  <si>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</si>
  <si>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</si>
  <si>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</si>
  <si>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</si>
  <si>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</si>
  <si>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</si>
  <si>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</si>
  <si>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</si>
  <si>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</si>
  <si>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</si>
  <si>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</si>
  <si>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</si>
  <si>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</si>
  <si>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</si>
  <si>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</si>
  <si>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</si>
  <si>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</si>
  <si>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</si>
  <si>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</si>
  <si>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</si>
  <si>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</si>
  <si>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</si>
  <si>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</si>
  <si>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</si>
  <si>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</si>
  <si>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</si>
  <si>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</si>
  <si>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</si>
  <si>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</si>
  <si>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</si>
  <si>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</si>
  <si>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</si>
  <si>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</si>
  <si>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</si>
  <si>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</si>
  <si>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</si>
  <si>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</si>
  <si>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</si>
  <si>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</si>
  <si>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</si>
  <si>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</si>
  <si>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</si>
  <si>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</si>
  <si>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</si>
  <si>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</si>
  <si>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</si>
  <si>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</si>
  <si>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</si>
  <si>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</si>
  <si>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</si>
  <si>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</si>
  <si>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</si>
  <si>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</si>
  <si>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</si>
  <si>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</si>
  <si>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</si>
  <si>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</si>
  <si>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</si>
  <si>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</si>
  <si>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</si>
  <si>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</si>
  <si>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</si>
  <si>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</si>
  <si>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</si>
  <si>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</si>
  <si>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</si>
  <si>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</si>
  <si>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</si>
  <si>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</si>
  <si>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</si>
  <si>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</si>
  <si>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</si>
  <si>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</si>
  <si>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</si>
  <si>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</si>
  <si>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</si>
  <si>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</si>
  <si>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</si>
  <si>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</si>
  <si>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</si>
  <si>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</si>
  <si>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</si>
  <si>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</si>
  <si>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</si>
  <si>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</si>
  <si>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</si>
  <si>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</si>
  <si>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</si>
  <si>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</si>
  <si>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</si>
  <si>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</si>
  <si>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</si>
  <si>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</si>
  <si>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</si>
  <si>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</si>
  <si>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</si>
  <si>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</si>
  <si>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</si>
  <si>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</si>
  <si>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</si>
  <si>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</si>
  <si>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</si>
  <si>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</si>
  <si>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</si>
  <si>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</si>
  <si>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</si>
  <si>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</si>
  <si>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</si>
  <si>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</si>
  <si>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</si>
  <si>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</si>
  <si>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</si>
  <si>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</si>
  <si>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</si>
  <si>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</si>
  <si>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</si>
  <si>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</si>
  <si>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</si>
  <si>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</si>
  <si>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</si>
  <si>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</si>
  <si>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</si>
  <si>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</si>
  <si>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</si>
  <si>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</si>
  <si>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</si>
  <si>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</si>
  <si>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</si>
  <si>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</si>
  <si>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</si>
  <si>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</si>
  <si>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</si>
  <si>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</si>
  <si>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</si>
  <si>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</si>
  <si>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</si>
  <si>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</si>
  <si>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</si>
  <si>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</si>
  <si>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</si>
  <si>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</si>
  <si>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</si>
  <si>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</si>
  <si>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</si>
  <si>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</si>
  <si>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</si>
  <si>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</si>
  <si>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</si>
  <si>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</si>
  <si>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</si>
  <si>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</si>
  <si>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</si>
  <si>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</si>
  <si>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</si>
  <si>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</si>
  <si>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</si>
  <si>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</si>
  <si>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</si>
  <si>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</si>
  <si>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</si>
  <si>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</si>
  <si>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</si>
  <si>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</si>
  <si>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</si>
  <si>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</si>
  <si>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</si>
  <si>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</si>
  <si>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</si>
  <si>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</si>
  <si>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</si>
  <si>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</si>
  <si>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</si>
  <si>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</si>
  <si>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</si>
  <si>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</si>
  <si>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</si>
  <si>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</si>
  <si>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</si>
  <si>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</si>
  <si>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</si>
  <si>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</si>
  <si>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</si>
  <si>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</si>
  <si>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</si>
  <si>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</si>
  <si>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</si>
  <si>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</si>
  <si>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</si>
  <si>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</si>
  <si>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</si>
  <si>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</si>
  <si>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</si>
  <si>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</si>
  <si>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</si>
  <si>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</si>
  <si>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</si>
  <si>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</si>
  <si>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</si>
  <si>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</si>
  <si>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</si>
  <si>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</si>
  <si>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</si>
  <si>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</si>
  <si>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</si>
  <si>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</si>
  <si>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</si>
  <si>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</si>
  <si>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</si>
  <si>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</si>
  <si>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</si>
  <si>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</si>
  <si>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</si>
  <si>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</si>
  <si>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</si>
  <si>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</si>
  <si>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</si>
  <si>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</si>
  <si>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</si>
  <si>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</si>
  <si>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</si>
  <si>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</si>
  <si>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</si>
  <si>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</si>
  <si>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</si>
  <si>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</si>
  <si>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</si>
  <si>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</si>
  <si>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</si>
  <si>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</si>
  <si>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</si>
  <si>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</si>
  <si>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</si>
  <si>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</si>
  <si>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</si>
  <si>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</si>
  <si>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</si>
  <si>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</si>
  <si>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</si>
  <si>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</si>
  <si>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</si>
  <si>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</si>
  <si>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</si>
  <si>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</si>
  <si>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</si>
  <si>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</si>
  <si>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</si>
  <si>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</si>
  <si>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</si>
  <si>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</si>
  <si>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</si>
  <si>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</si>
  <si>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</si>
  <si>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</si>
  <si>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</si>
  <si>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</si>
  <si>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</si>
  <si>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</si>
  <si>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</si>
  <si>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</si>
  <si>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</si>
  <si>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</si>
  <si>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</si>
  <si>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</si>
  <si>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</si>
  <si>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</si>
  <si>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</si>
  <si>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</si>
  <si>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</si>
  <si>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</si>
  <si>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</si>
  <si>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</si>
  <si>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</si>
  <si>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</si>
  <si>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</si>
  <si>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</si>
  <si>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</si>
  <si>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</si>
  <si>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</si>
  <si>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</si>
  <si>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</si>
  <si>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</si>
  <si>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</si>
  <si>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</si>
  <si>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</si>
  <si>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</si>
  <si>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</si>
  <si>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</si>
  <si>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</si>
  <si>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</si>
  <si>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</si>
  <si>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</si>
  <si>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</si>
  <si>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</si>
  <si>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</si>
  <si>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</si>
  <si>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</si>
  <si>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</si>
  <si>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</si>
  <si>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</si>
  <si>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</si>
  <si>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</si>
  <si>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</si>
  <si>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</si>
  <si>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</si>
  <si>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</si>
  <si>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</si>
  <si>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</si>
  <si>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</si>
  <si>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</si>
  <si>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</si>
  <si>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</si>
  <si>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</si>
  <si>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</si>
  <si>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</si>
  <si>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</si>
  <si>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</si>
  <si>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</si>
  <si>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</si>
  <si>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</si>
  <si>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</si>
  <si>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</si>
  <si>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</si>
  <si>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</si>
  <si>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</si>
  <si>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</si>
  <si>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</si>
  <si>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</si>
  <si>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</si>
  <si>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</si>
  <si>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</si>
  <si>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</si>
  <si>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</si>
  <si>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</si>
  <si>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</si>
  <si>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</si>
  <si>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</si>
  <si>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</si>
  <si>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</si>
  <si>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</si>
  <si>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</si>
  <si>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</si>
  <si>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</si>
  <si>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</si>
  <si>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</si>
  <si>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</si>
  <si>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</si>
  <si>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</si>
  <si>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</si>
  <si>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</si>
  <si>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</si>
  <si>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</si>
  <si>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</si>
  <si>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</si>
  <si>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</si>
  <si>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</si>
  <si>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</si>
  <si>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</si>
  <si>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</si>
  <si>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</si>
  <si>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</si>
  <si>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</si>
  <si>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</si>
  <si>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</si>
  <si>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</si>
  <si>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</si>
  <si>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</si>
  <si>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</si>
  <si>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</si>
  <si>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</si>
  <si>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</si>
  <si>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</si>
  <si>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</si>
  <si>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</si>
  <si>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</si>
  <si>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</si>
  <si>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</si>
  <si>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</si>
  <si>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</si>
  <si>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</si>
  <si>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</si>
  <si>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</si>
  <si>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</si>
  <si>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</si>
  <si>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</si>
  <si>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</si>
  <si>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</si>
  <si>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</si>
  <si>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</si>
  <si>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</si>
  <si>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</si>
  <si>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</si>
  <si>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</si>
  <si>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</si>
  <si>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</si>
  <si>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</si>
  <si>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</si>
  <si>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</si>
  <si>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</si>
  <si>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</si>
  <si>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</si>
  <si>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</si>
  <si>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</si>
  <si>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</si>
  <si>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</si>
  <si>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</si>
  <si>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</si>
  <si>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</si>
  <si>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</si>
  <si>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</si>
  <si>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</si>
  <si>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</si>
  <si>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</si>
  <si>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</si>
  <si>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</si>
  <si>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</si>
  <si>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</si>
  <si>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</si>
  <si>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</si>
  <si>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</si>
  <si>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</si>
  <si>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</si>
  <si>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</si>
  <si>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</si>
  <si>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</si>
  <si>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</si>
  <si>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</si>
  <si>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</si>
  <si>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</si>
  <si>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</si>
  <si>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</si>
  <si>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</si>
  <si>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</si>
  <si>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</si>
  <si>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</si>
  <si>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</si>
  <si>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</si>
  <si>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</si>
  <si>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</si>
  <si>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</si>
  <si>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</si>
  <si>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</si>
  <si>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</si>
  <si>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</si>
  <si>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</si>
  <si>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</si>
  <si>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</si>
  <si>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</si>
  <si>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</si>
  <si>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</si>
  <si>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</si>
  <si>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</si>
  <si>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</si>
  <si>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</si>
  <si>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</si>
  <si>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</si>
  <si>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</si>
  <si>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</si>
  <si>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</si>
  <si>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</si>
  <si>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</si>
  <si>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</si>
  <si>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</si>
  <si>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</si>
  <si>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</si>
  <si>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</si>
  <si>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</si>
  <si>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</si>
  <si>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</si>
  <si>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</si>
  <si>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</si>
  <si>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</si>
  <si>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</si>
  <si>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</si>
  <si>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</si>
  <si>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</si>
  <si>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</si>
  <si>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</si>
  <si>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</si>
  <si>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</si>
  <si>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</si>
  <si>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</si>
  <si>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</si>
  <si>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</si>
  <si>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</si>
  <si>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</si>
  <si>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</si>
  <si>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</si>
  <si>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</si>
  <si>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</si>
  <si>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</si>
  <si>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</si>
  <si>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</si>
  <si>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</si>
  <si>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</si>
  <si>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</si>
  <si>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</si>
  <si>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</si>
  <si>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</si>
  <si>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</si>
  <si>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</si>
  <si>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</si>
  <si>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</si>
  <si>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</si>
  <si>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</si>
  <si>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</si>
  <si>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</si>
  <si>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</si>
  <si>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</si>
  <si>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</si>
  <si>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</si>
  <si>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</si>
  <si>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</si>
  <si>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</si>
  <si>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</si>
  <si>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</si>
  <si>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</si>
  <si>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</si>
  <si>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</si>
  <si>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</si>
  <si>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</si>
  <si>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</si>
  <si>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</si>
  <si>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</si>
  <si>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</si>
  <si>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</si>
  <si>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</si>
  <si>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</si>
  <si>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</si>
  <si>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</si>
  <si>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</si>
  <si>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</si>
  <si>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</si>
  <si>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</si>
  <si>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</si>
  <si>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</si>
  <si>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</si>
  <si>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</si>
  <si>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</si>
  <si>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</si>
  <si>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</si>
  <si>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</si>
  <si>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</si>
  <si>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</si>
  <si>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</si>
  <si>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</si>
  <si>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</si>
  <si>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</si>
  <si>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</si>
  <si>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</si>
  <si>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</si>
  <si>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</si>
  <si>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</si>
  <si>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</si>
  <si>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</si>
  <si>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</si>
  <si>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</si>
  <si>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</si>
  <si>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</si>
  <si>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</si>
  <si>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</si>
  <si>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</si>
  <si>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</si>
  <si>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</si>
  <si>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</si>
  <si>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</si>
  <si>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</si>
  <si>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</si>
  <si>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</si>
  <si>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</si>
  <si>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</si>
  <si>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</si>
  <si>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</si>
  <si>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</si>
  <si>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</si>
  <si>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</si>
  <si>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</si>
  <si>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</si>
  <si>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</si>
  <si>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</si>
  <si>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</si>
  <si>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</si>
  <si>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</si>
  <si>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</si>
  <si>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</si>
  <si>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</si>
  <si>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</si>
  <si>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</si>
  <si>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</si>
  <si>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</si>
  <si>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</si>
  <si>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</si>
  <si>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</si>
  <si>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</si>
  <si>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</si>
  <si>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</si>
  <si>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</si>
  <si>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</si>
  <si>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</si>
  <si>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</si>
  <si>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</si>
  <si>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</si>
  <si>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</si>
  <si>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</si>
  <si>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</si>
  <si>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</si>
  <si>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</si>
  <si>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</si>
  <si>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</si>
  <si>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</si>
  <si>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</si>
  <si>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</si>
  <si>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</si>
  <si>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</si>
  <si>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</si>
  <si>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</si>
  <si>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</si>
  <si>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</si>
  <si>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</si>
  <si>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</si>
  <si>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</si>
  <si>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</si>
  <si>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</si>
  <si>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</si>
  <si>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</si>
  <si>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</si>
  <si>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</si>
  <si>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</si>
  <si>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</si>
  <si>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</si>
  <si>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</si>
  <si>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</si>
  <si>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</si>
  <si>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</si>
  <si>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</si>
  <si>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</si>
  <si>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</si>
  <si>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</si>
  <si>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</si>
  <si>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</si>
  <si>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</si>
  <si>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</si>
  <si>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</si>
  <si>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</si>
  <si>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</si>
  <si>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</si>
  <si>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</si>
  <si>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</si>
  <si>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</si>
  <si>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</si>
  <si>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</si>
  <si>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</si>
  <si>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</si>
  <si>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</si>
  <si>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</si>
  <si>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</si>
  <si>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</si>
  <si>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</si>
  <si>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</si>
  <si>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</si>
  <si>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</si>
  <si>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</si>
  <si>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</si>
  <si>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</si>
  <si>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</si>
  <si>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</si>
  <si>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</si>
  <si>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</si>
  <si>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</si>
  <si>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</si>
  <si>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</si>
  <si>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</si>
  <si>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</si>
  <si>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</si>
  <si>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</si>
  <si>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</si>
  <si>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</si>
  <si>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</si>
  <si>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</si>
  <si>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</si>
  <si>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</si>
  <si>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</si>
  <si>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</si>
  <si>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</si>
  <si>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</si>
  <si>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</si>
  <si>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</si>
  <si>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</si>
  <si>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</si>
  <si>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</si>
  <si>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</si>
  <si>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</si>
  <si>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</si>
  <si>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</si>
  <si>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</si>
  <si>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</si>
  <si>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</si>
  <si>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</si>
  <si>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</si>
  <si>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</si>
  <si>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</si>
  <si>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</si>
  <si>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</si>
  <si>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</si>
  <si>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</si>
  <si>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</si>
  <si>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</si>
  <si>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</si>
  <si>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</si>
  <si>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</si>
  <si>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</si>
  <si>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</si>
  <si>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</si>
  <si>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</si>
  <si>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</si>
  <si>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</si>
  <si>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</si>
  <si>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</si>
  <si>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</si>
  <si>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</si>
  <si>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</si>
  <si>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</si>
  <si>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</si>
  <si>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</si>
  <si>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</si>
  <si>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</si>
  <si>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</si>
  <si>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</si>
  <si>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</si>
  <si>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</si>
  <si>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</si>
  <si>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</si>
  <si>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</si>
  <si>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</si>
  <si>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</si>
  <si>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</si>
  <si>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</si>
  <si>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</si>
  <si>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</si>
  <si>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</si>
  <si>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</si>
  <si>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</si>
  <si>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</si>
  <si>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</si>
  <si>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</si>
  <si>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</si>
  <si>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</si>
  <si>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</si>
  <si>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</si>
  <si>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</si>
  <si>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</si>
  <si>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</si>
  <si>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</si>
  <si>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</si>
  <si>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</si>
  <si>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</si>
  <si>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</si>
  <si>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</si>
  <si>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</si>
  <si>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</si>
  <si>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</si>
  <si>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</si>
  <si>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</si>
  <si>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</si>
  <si>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</si>
  <si>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</si>
  <si>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</si>
  <si>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</si>
  <si>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</si>
  <si>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</si>
  <si>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</si>
  <si>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</si>
  <si>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</si>
  <si>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</si>
  <si>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</si>
  <si>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</si>
  <si>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</si>
  <si>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</si>
  <si>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</si>
  <si>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</si>
  <si>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</si>
  <si>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</si>
  <si>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</si>
  <si>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</si>
  <si>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</si>
  <si>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</si>
  <si>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</si>
  <si>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</si>
  <si>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</si>
  <si>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</si>
  <si>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</si>
  <si>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</si>
  <si>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</si>
  <si>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</si>
  <si>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</si>
  <si>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</si>
  <si>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</si>
  <si>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</si>
  <si>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</si>
  <si>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</si>
  <si>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</si>
  <si>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</si>
  <si>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</si>
  <si>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</si>
  <si>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</si>
  <si>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</si>
  <si>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</si>
  <si>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</si>
  <si>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</si>
  <si>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</si>
  <si>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</si>
  <si>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</si>
  <si>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</si>
  <si>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</si>
  <si>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</si>
  <si>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</si>
  <si>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</si>
  <si>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</si>
  <si>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</si>
  <si>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</si>
  <si>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</si>
  <si>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</si>
  <si>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</si>
  <si>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</si>
  <si>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</si>
  <si>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</si>
  <si>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</si>
  <si>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</si>
  <si>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</si>
  <si>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</si>
  <si>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</si>
  <si>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</si>
  <si>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</si>
  <si>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</si>
  <si>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</si>
  <si>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</si>
  <si>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</si>
  <si>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</si>
  <si>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</si>
  <si>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</si>
  <si>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</si>
  <si>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</si>
  <si>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</si>
  <si>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</si>
  <si>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</si>
  <si>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</si>
  <si>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</si>
  <si>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</si>
  <si>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</si>
  <si>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</si>
  <si>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</si>
  <si>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</si>
  <si>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</si>
  <si>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</si>
  <si>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</si>
  <si>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</si>
  <si>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</si>
  <si>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</si>
  <si>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</si>
  <si>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</si>
  <si>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</si>
  <si>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</si>
  <si>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</si>
  <si>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</si>
  <si>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</si>
  <si>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</si>
  <si>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</si>
  <si>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</si>
  <si>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</si>
  <si>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</si>
  <si>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</si>
  <si>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</si>
  <si>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</si>
  <si>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</si>
  <si>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</si>
  <si>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</si>
  <si>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</si>
  <si>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</si>
  <si>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</si>
  <si>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</si>
  <si>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</si>
  <si>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</si>
  <si>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</si>
  <si>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</si>
  <si>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</si>
  <si>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</si>
  <si>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</si>
  <si>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</si>
  <si>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</si>
  <si>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</si>
  <si>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</si>
  <si>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</si>
  <si>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</si>
  <si>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</si>
  <si>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</si>
  <si>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</si>
  <si>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</si>
  <si>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</si>
  <si>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</si>
  <si>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</si>
  <si>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</si>
  <si>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</si>
  <si>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</si>
  <si>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</si>
  <si>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</si>
  <si>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</si>
  <si>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</si>
  <si>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</si>
  <si>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</si>
  <si>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</si>
  <si>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</si>
  <si>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</si>
  <si>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</si>
  <si>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</si>
  <si>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</si>
  <si>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</si>
  <si>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</si>
  <si>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</si>
  <si>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</si>
  <si>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</si>
  <si>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</si>
  <si>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</si>
  <si>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</si>
  <si>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</si>
  <si>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</si>
  <si>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</si>
  <si>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</si>
  <si>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</si>
  <si>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</si>
  <si>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</si>
  <si>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</si>
  <si>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</si>
  <si>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</si>
  <si>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</si>
  <si>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</si>
  <si>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</si>
  <si>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</si>
  <si>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</si>
  <si>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</si>
  <si>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</si>
  <si>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</si>
  <si>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</si>
  <si>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</si>
  <si>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</si>
  <si>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</si>
  <si>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</si>
  <si>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</si>
  <si>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</si>
  <si>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</si>
  <si>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</si>
  <si>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</si>
  <si>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</si>
  <si>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</si>
  <si>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</si>
  <si>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</si>
  <si>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</si>
  <si>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</si>
  <si>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</si>
  <si>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</si>
  <si>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</si>
  <si>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</si>
  <si>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</si>
  <si>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</si>
  <si>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</si>
  <si>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</si>
  <si>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</si>
  <si>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</si>
  <si>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</si>
  <si>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</si>
  <si>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</si>
  <si>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</si>
  <si>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</si>
  <si>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</si>
  <si>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</si>
  <si>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</si>
  <si>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</si>
  <si>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</si>
  <si>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</si>
  <si>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</si>
  <si>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</si>
  <si>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</si>
  <si>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</si>
  <si>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</si>
  <si>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</si>
  <si>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</si>
  <si>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</si>
  <si>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</si>
  <si>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</si>
  <si>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</si>
  <si>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</si>
  <si>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</si>
  <si>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</si>
  <si>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</si>
  <si>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</si>
  <si>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</si>
  <si>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</si>
  <si>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</si>
  <si>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</si>
  <si>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</si>
  <si>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</si>
  <si>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</si>
  <si>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</si>
  <si>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</si>
  <si>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</si>
  <si>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</si>
  <si>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</si>
  <si>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</si>
  <si>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</si>
  <si>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</si>
  <si>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</si>
  <si>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</si>
  <si>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</si>
  <si>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</si>
  <si>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</si>
  <si>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</si>
  <si>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</si>
  <si>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</si>
  <si>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</si>
  <si>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</si>
  <si>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</si>
  <si>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</si>
  <si>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</si>
  <si>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</si>
  <si>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</si>
  <si>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</si>
  <si>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</si>
  <si>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</si>
  <si>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</si>
  <si>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</si>
  <si>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</si>
  <si>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</si>
  <si>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</si>
  <si>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</si>
  <si>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</si>
  <si>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</si>
  <si>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</si>
  <si>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</si>
  <si>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</si>
  <si>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</si>
  <si>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</si>
  <si>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</si>
  <si>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</si>
  <si>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</si>
  <si>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</si>
  <si>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</si>
  <si>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</si>
  <si>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</si>
  <si>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</si>
  <si>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</si>
  <si>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</si>
  <si>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</si>
  <si>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</si>
  <si>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</si>
  <si>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</si>
  <si>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</si>
  <si>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</si>
  <si>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</si>
  <si>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</si>
  <si>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</si>
  <si>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</si>
  <si>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</si>
  <si>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</si>
  <si>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</si>
  <si>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</si>
  <si>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</si>
  <si>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</si>
  <si>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</si>
  <si>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</si>
  <si>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</si>
  <si>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</si>
  <si>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</si>
  <si>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</si>
  <si>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</si>
  <si>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</si>
  <si>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</si>
  <si>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</si>
  <si>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</si>
  <si>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</si>
  <si>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</si>
  <si>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</si>
  <si>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</si>
  <si>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</si>
  <si>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</si>
  <si>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</si>
  <si>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</si>
  <si>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</si>
  <si>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</si>
  <si>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</si>
  <si>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</si>
  <si>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</si>
  <si>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</si>
  <si>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</si>
  <si>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</si>
  <si>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</si>
  <si>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</si>
  <si>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</si>
  <si>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</si>
  <si>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</si>
  <si>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</si>
  <si>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</si>
  <si>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</si>
  <si>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</si>
  <si>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</si>
  <si>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</si>
  <si>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</si>
  <si>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</si>
  <si>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</si>
  <si>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</si>
  <si>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</si>
  <si>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</si>
  <si>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</si>
  <si>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</si>
  <si>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</si>
  <si>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</si>
  <si>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</si>
  <si>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</si>
  <si>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</si>
  <si>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</si>
  <si>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</si>
  <si>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</si>
  <si>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</si>
  <si>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</si>
  <si>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</si>
  <si>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</si>
  <si>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</si>
  <si>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</si>
  <si>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</si>
  <si>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</si>
  <si>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</si>
  <si>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</si>
  <si>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</si>
  <si>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</si>
  <si>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</si>
  <si>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</si>
  <si>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</si>
  <si>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</si>
  <si>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</si>
  <si>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</si>
  <si>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</si>
  <si>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</si>
  <si>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</si>
  <si>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</si>
  <si>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</si>
  <si>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</si>
  <si>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</si>
  <si>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</si>
  <si>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</si>
  <si>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</si>
  <si>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</si>
  <si>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</si>
  <si>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</si>
  <si>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</si>
  <si>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</si>
  <si>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</si>
  <si>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</si>
  <si>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</si>
  <si>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</si>
  <si>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</si>
  <si>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</si>
  <si>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</si>
  <si>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</si>
  <si>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</si>
  <si>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</si>
  <si>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</si>
  <si>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</si>
  <si>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</si>
  <si>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</si>
  <si>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</si>
  <si>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</si>
  <si>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</si>
  <si>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</si>
  <si>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</si>
  <si>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</si>
  <si>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</si>
  <si>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</si>
  <si>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</si>
  <si>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</si>
  <si>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</si>
  <si>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</si>
  <si>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</si>
  <si>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</si>
  <si>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</si>
  <si>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</si>
  <si>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</si>
  <si>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</si>
  <si>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</si>
  <si>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</si>
  <si>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</si>
  <si>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</si>
  <si>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</si>
  <si>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</si>
  <si>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</si>
  <si>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</si>
  <si>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</si>
  <si>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</si>
  <si>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</si>
  <si>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</si>
  <si>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</si>
  <si>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</si>
  <si>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</si>
  <si>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</si>
  <si>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</si>
  <si>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</si>
  <si>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</si>
  <si>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</si>
  <si>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</si>
  <si>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</si>
  <si>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</si>
  <si>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</si>
  <si>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</si>
  <si>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</si>
  <si>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</si>
  <si>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</si>
  <si>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</si>
  <si>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</si>
  <si>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</si>
  <si>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</si>
  <si>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</si>
  <si>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</si>
  <si>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</si>
  <si>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</si>
  <si>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</si>
  <si>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</si>
  <si>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</si>
  <si>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</si>
  <si>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</si>
  <si>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</si>
  <si>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</si>
  <si>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</si>
  <si>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</si>
  <si>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</si>
  <si>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</si>
  <si>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</si>
  <si>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</si>
  <si>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</si>
  <si>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</si>
  <si>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</si>
  <si>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</si>
  <si>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</si>
  <si>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</si>
  <si>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</si>
  <si>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</si>
  <si>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</si>
  <si>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</si>
  <si>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</si>
  <si>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</si>
  <si>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</si>
  <si>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</si>
  <si>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</si>
  <si>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</si>
  <si>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</si>
  <si>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</si>
  <si>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</si>
  <si>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</si>
  <si>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</si>
  <si>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</si>
  <si>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</si>
  <si>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</si>
  <si>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</si>
  <si>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</si>
  <si>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</si>
  <si>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</si>
  <si>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</si>
  <si>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</si>
  <si>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</si>
  <si>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</si>
  <si>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</si>
  <si>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</si>
  <si>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</si>
  <si>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</si>
  <si>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</si>
  <si>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</si>
  <si>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</si>
  <si>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</si>
  <si>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</si>
  <si>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</si>
  <si>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</si>
  <si>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</si>
  <si>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</si>
  <si>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</si>
  <si>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</si>
  <si>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</si>
  <si>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</si>
  <si>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</si>
  <si>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</si>
  <si>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</si>
  <si>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</si>
  <si>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</si>
  <si>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</si>
  <si>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</si>
  <si>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</si>
  <si>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</si>
  <si>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</si>
  <si>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</si>
  <si>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</si>
  <si>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</si>
  <si>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</si>
  <si>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</si>
  <si>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</si>
  <si>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</si>
  <si>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</si>
  <si>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</si>
  <si>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</si>
  <si>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</si>
  <si>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</si>
  <si>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</si>
  <si>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</si>
  <si>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</si>
  <si>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</si>
  <si>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</si>
  <si>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</si>
  <si>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</si>
  <si>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</si>
  <si>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</si>
  <si>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</si>
  <si>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</si>
  <si>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</si>
  <si>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</si>
  <si>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</si>
  <si>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</si>
  <si>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</si>
  <si>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</si>
  <si>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</si>
  <si>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</si>
  <si>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</si>
  <si>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</si>
  <si>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</si>
  <si>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</si>
  <si>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</si>
  <si>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</si>
  <si>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</si>
  <si>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</si>
  <si>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</si>
  <si>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</si>
  <si>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</si>
  <si>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</si>
  <si>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</si>
  <si>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</si>
  <si>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</si>
  <si>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</si>
  <si>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</si>
  <si>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</si>
  <si>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</si>
  <si>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</si>
  <si>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</si>
  <si>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</si>
  <si>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</si>
  <si>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</si>
  <si>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</si>
  <si>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</si>
  <si>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</si>
  <si>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</si>
  <si>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</si>
  <si>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</si>
  <si>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</si>
  <si>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</si>
  <si>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</si>
  <si>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</si>
  <si>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</si>
  <si>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</si>
  <si>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</si>
  <si>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</si>
  <si>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</si>
  <si>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</si>
  <si>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</si>
  <si>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</si>
  <si>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</si>
  <si>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</si>
  <si>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</si>
  <si>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</si>
  <si>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</si>
  <si>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</si>
  <si>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</si>
  <si>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</si>
  <si>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</si>
  <si>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</si>
  <si>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</si>
  <si>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</si>
  <si>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</si>
  <si>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</si>
  <si>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</si>
  <si>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</si>
  <si>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</si>
  <si>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</si>
  <si>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</si>
  <si>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</si>
  <si>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</si>
  <si>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</si>
  <si>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</si>
  <si>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</si>
  <si>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</si>
  <si>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</si>
  <si>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</si>
  <si>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</si>
  <si>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</si>
  <si>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</si>
  <si>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</si>
  <si>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</si>
  <si>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</si>
  <si>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</si>
  <si>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</si>
  <si>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</si>
  <si>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</si>
  <si>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</si>
  <si>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</si>
  <si>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</si>
  <si>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</si>
  <si>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</si>
  <si>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</si>
  <si>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</si>
  <si>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</si>
  <si>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</si>
  <si>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</si>
  <si>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</si>
  <si>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</si>
  <si>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</si>
  <si>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</si>
  <si>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</si>
  <si>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</si>
  <si>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</si>
  <si>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</si>
  <si>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</si>
  <si>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</si>
  <si>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</si>
  <si>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</si>
  <si>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</si>
  <si>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</si>
  <si>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</si>
  <si>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</si>
  <si>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</si>
  <si>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</si>
  <si>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</si>
  <si>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</si>
  <si>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</si>
  <si>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</si>
  <si>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</si>
  <si>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</si>
  <si>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</si>
  <si>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</si>
  <si>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</si>
  <si>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</si>
  <si>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</si>
  <si>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</si>
  <si>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</si>
  <si>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</si>
  <si>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</si>
  <si>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</si>
  <si>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</si>
  <si>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</si>
  <si>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</si>
  <si>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</si>
  <si>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</si>
  <si>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</si>
  <si>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</si>
  <si>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</si>
  <si>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</si>
  <si>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</si>
  <si>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</si>
  <si>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</si>
  <si>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</si>
  <si>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</si>
  <si>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</si>
  <si>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</si>
  <si>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</si>
  <si>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</si>
  <si>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</si>
  <si>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</si>
  <si>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</si>
  <si>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</si>
  <si>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</si>
  <si>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</si>
  <si>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</si>
  <si>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</si>
  <si>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</si>
  <si>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</si>
  <si>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</si>
  <si>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</si>
  <si>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</si>
  <si>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</si>
  <si>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</si>
  <si>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</si>
  <si>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</si>
  <si>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</si>
  <si>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</si>
  <si>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</si>
  <si>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</si>
  <si>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</si>
  <si>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</si>
  <si>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</si>
  <si>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</si>
  <si>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</si>
  <si>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</si>
  <si>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</si>
  <si>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</si>
  <si>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</si>
  <si>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</si>
  <si>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</si>
  <si>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</si>
  <si>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</si>
  <si>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</si>
  <si>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</si>
  <si>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</si>
  <si>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</si>
  <si>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</si>
  <si>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</si>
  <si>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</si>
  <si>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</si>
  <si>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</si>
  <si>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</si>
  <si>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</si>
  <si>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</si>
  <si>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</si>
  <si>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</si>
  <si>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</si>
  <si>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</si>
  <si>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</si>
  <si>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</si>
  <si>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</si>
  <si>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</si>
  <si>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</si>
  <si>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</si>
  <si>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</si>
  <si>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</si>
  <si>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</si>
  <si>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</si>
  <si>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</si>
  <si>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</si>
  <si>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</si>
  <si>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</si>
  <si>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</si>
  <si>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</si>
  <si>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</si>
  <si>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</si>
  <si>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</si>
  <si>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</si>
  <si>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</si>
  <si>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</si>
  <si>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</si>
  <si>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</si>
  <si>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</si>
  <si>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</si>
  <si>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</si>
  <si>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</si>
  <si>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</si>
  <si>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</si>
  <si>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</si>
  <si>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</si>
  <si>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</si>
  <si>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</si>
  <si>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</si>
  <si>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</si>
  <si>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</si>
  <si>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</si>
  <si>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</si>
  <si>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</si>
  <si>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</si>
  <si>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</si>
  <si>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</si>
  <si>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</si>
  <si>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</si>
  <si>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</si>
  <si>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</si>
  <si>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</si>
  <si>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</si>
  <si>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</si>
  <si>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</si>
  <si>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</si>
  <si>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</si>
  <si>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</si>
  <si>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</si>
  <si>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</si>
  <si>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</si>
  <si>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</si>
  <si>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</si>
  <si>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</si>
  <si>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</si>
  <si>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</si>
  <si>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</si>
  <si>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</si>
  <si>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</si>
  <si>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</si>
  <si>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</si>
  <si>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</si>
  <si>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</si>
  <si>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</si>
  <si>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</si>
  <si>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</si>
  <si>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</si>
  <si>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</si>
  <si>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</si>
  <si>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</si>
  <si>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</si>
  <si>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</si>
  <si>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</si>
  <si>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</si>
  <si>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</si>
  <si>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</si>
  <si>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</si>
  <si>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</si>
  <si>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</si>
  <si>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</si>
  <si>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</si>
  <si>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</si>
  <si>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</si>
  <si>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</si>
  <si>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</si>
  <si>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</si>
  <si>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</si>
  <si>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</si>
  <si>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</si>
  <si>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</si>
  <si>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</si>
  <si>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</si>
  <si>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</si>
  <si>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</si>
  <si>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</si>
  <si>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</si>
  <si>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</si>
  <si>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</si>
  <si>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</si>
  <si>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</si>
  <si>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</si>
  <si>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</si>
  <si>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</si>
  <si>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</si>
  <si>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</si>
  <si>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</si>
  <si>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</si>
  <si>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</si>
  <si>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</si>
  <si>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</si>
  <si>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</si>
  <si>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</si>
  <si>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</si>
  <si>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</si>
  <si>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</si>
  <si>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</si>
  <si>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</si>
  <si>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</si>
  <si>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</si>
  <si>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</si>
  <si>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</si>
  <si>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</si>
  <si>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</si>
  <si>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</si>
  <si>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</si>
  <si>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</si>
  <si>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</si>
  <si>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</si>
  <si>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</si>
  <si>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</si>
  <si>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</si>
  <si>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</si>
  <si>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</si>
  <si>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</si>
  <si>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</si>
  <si>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</si>
  <si>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</si>
  <si>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</si>
  <si>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</si>
  <si>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</si>
  <si>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</si>
  <si>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</si>
  <si>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</si>
  <si>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</si>
  <si>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</si>
  <si>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</si>
  <si>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</si>
  <si>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</si>
  <si>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</si>
  <si>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</si>
  <si>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</si>
  <si>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</si>
  <si>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</si>
  <si>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</si>
  <si>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</si>
  <si>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</si>
  <si>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</si>
  <si>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</si>
  <si>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</si>
  <si>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</si>
  <si>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</si>
  <si>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</si>
  <si>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</si>
  <si>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</si>
  <si>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</si>
  <si>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</si>
  <si>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</si>
  <si>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</si>
  <si>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</si>
  <si>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</si>
  <si>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</si>
  <si>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</si>
  <si>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</si>
  <si>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</si>
  <si>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</si>
  <si>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</si>
  <si>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</si>
  <si>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</si>
  <si>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</si>
  <si>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</si>
  <si>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</si>
  <si>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</si>
  <si>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</si>
  <si>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</si>
  <si>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</si>
  <si>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</si>
  <si>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</si>
  <si>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</si>
  <si>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</si>
  <si>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</si>
  <si>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</si>
  <si>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</si>
  <si>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</si>
  <si>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</si>
  <si>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</si>
  <si>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</si>
  <si>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</si>
  <si>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</si>
  <si>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</si>
  <si>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</si>
  <si>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</si>
  <si>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</si>
  <si>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</si>
  <si>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</si>
  <si>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</si>
  <si>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</si>
  <si>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</si>
  <si>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</si>
  <si>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</si>
  <si>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</si>
  <si>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</si>
  <si>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</si>
  <si>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</si>
  <si>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</si>
  <si>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</si>
  <si>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</si>
  <si>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</si>
  <si>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</si>
  <si>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</si>
  <si>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</si>
  <si>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</si>
  <si>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</si>
  <si>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</si>
  <si>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</si>
  <si>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</si>
  <si>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</si>
  <si>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</si>
  <si>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</si>
  <si>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</si>
  <si>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</si>
  <si>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</si>
  <si>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</si>
  <si>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</si>
  <si>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</si>
  <si>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</si>
  <si>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</si>
  <si>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</si>
  <si>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</si>
  <si>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</si>
  <si>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</si>
  <si>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</si>
  <si>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</si>
  <si>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</si>
  <si>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</si>
  <si>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</si>
  <si>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</si>
  <si>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</si>
  <si>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</si>
  <si>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</si>
  <si>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</si>
  <si>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</si>
  <si>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</si>
  <si>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</si>
  <si>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</si>
  <si>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</si>
  <si>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</si>
  <si>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</si>
  <si>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</si>
  <si>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</si>
  <si>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</si>
  <si>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</si>
  <si>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</si>
  <si>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</si>
  <si>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</si>
  <si>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</si>
  <si>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</si>
  <si>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</si>
  <si>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</si>
  <si>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</si>
  <si>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</si>
  <si>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</si>
  <si>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</si>
  <si>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</si>
  <si>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</si>
  <si>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</si>
  <si>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</si>
  <si>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</si>
  <si>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</si>
  <si>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</si>
  <si>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</si>
  <si>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</si>
  <si>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</si>
  <si>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</si>
  <si>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</si>
  <si>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</si>
  <si>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</si>
  <si>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</si>
  <si>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</si>
  <si>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</si>
  <si>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</si>
  <si>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</si>
  <si>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</si>
  <si>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</si>
  <si>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</si>
  <si>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</si>
  <si>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</si>
  <si>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</si>
  <si>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</si>
  <si>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</si>
  <si>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</si>
  <si>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</si>
  <si>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</si>
  <si>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</si>
  <si>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</si>
  <si>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</si>
  <si>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</si>
  <si>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</si>
  <si>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</si>
  <si>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</si>
  <si>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</si>
  <si>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</si>
  <si>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</si>
  <si>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</si>
  <si>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</si>
  <si>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</si>
  <si>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</si>
  <si>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</si>
  <si>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</si>
  <si>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</si>
  <si>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</si>
  <si>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</si>
  <si>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</si>
  <si>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</si>
  <si>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</si>
  <si>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</si>
  <si>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</si>
  <si>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</si>
  <si>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</si>
  <si>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</si>
  <si>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</si>
  <si>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</si>
  <si>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</si>
  <si>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</si>
  <si>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</si>
  <si>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</si>
  <si>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</si>
  <si>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</si>
  <si>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</si>
  <si>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</si>
  <si>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</si>
  <si>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</si>
  <si>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</si>
  <si>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</si>
  <si>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</si>
  <si>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</si>
  <si>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</si>
  <si>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</si>
  <si>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</si>
  <si>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</si>
  <si>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</si>
  <si>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</si>
  <si>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</si>
  <si>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</si>
  <si>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</si>
  <si>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</si>
  <si>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</si>
  <si>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</si>
  <si>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</si>
  <si>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</si>
  <si>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</si>
  <si>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</si>
  <si>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</si>
  <si>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</si>
  <si>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</si>
  <si>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</si>
  <si>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</si>
  <si>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</si>
  <si>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</si>
  <si>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</si>
  <si>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</si>
  <si>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</si>
  <si>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</si>
  <si>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</si>
  <si>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</si>
  <si>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</si>
  <si>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</si>
  <si>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</si>
  <si>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</si>
  <si>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</si>
  <si>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</si>
  <si>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</si>
  <si>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</si>
  <si>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</si>
  <si>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</si>
  <si>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</si>
  <si>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</si>
  <si>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</si>
  <si>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</si>
  <si>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</si>
  <si>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</si>
  <si>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</si>
  <si>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</si>
  <si>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</si>
  <si>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</si>
  <si>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</si>
  <si>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</si>
  <si>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</si>
  <si>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</si>
  <si>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</si>
  <si>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</si>
  <si>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</si>
  <si>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</si>
  <si>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</si>
  <si>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</si>
  <si>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</si>
  <si>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</si>
  <si>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</si>
  <si>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</si>
  <si>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</si>
  <si>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</si>
  <si>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</si>
  <si>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</si>
  <si>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</si>
  <si>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</si>
  <si>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</si>
  <si>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</si>
  <si>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</si>
  <si>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</si>
  <si>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</si>
  <si>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</si>
  <si>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</si>
  <si>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</si>
  <si>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</si>
  <si>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</si>
  <si>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</si>
  <si>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</si>
  <si>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</si>
  <si>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</si>
  <si>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</si>
  <si>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</si>
  <si>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</si>
  <si>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</si>
  <si>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</si>
  <si>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</si>
  <si>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</si>
  <si>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</si>
  <si>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</si>
  <si>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</si>
  <si>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</si>
  <si>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</si>
  <si>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</si>
  <si>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</si>
  <si>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</si>
  <si>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</si>
  <si>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</si>
  <si>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</si>
  <si>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</si>
  <si>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</si>
  <si>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</si>
  <si>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</si>
  <si>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</si>
  <si>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</si>
  <si>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</si>
  <si>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</si>
  <si>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</si>
  <si>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</si>
  <si>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</si>
  <si>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</si>
  <si>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</si>
  <si>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</si>
  <si>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</si>
  <si>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</si>
  <si>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</si>
  <si>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</si>
  <si>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</si>
  <si>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</si>
  <si>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</si>
  <si>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</si>
  <si>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</si>
  <si>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</si>
  <si>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</si>
  <si>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</si>
  <si>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</si>
  <si>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</si>
  <si>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</si>
  <si>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</si>
  <si>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</si>
  <si>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</si>
  <si>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</si>
  <si>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</si>
  <si>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</si>
  <si>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</si>
  <si>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</si>
  <si>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</si>
  <si>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</si>
  <si>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</si>
  <si>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</si>
  <si>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</si>
  <si>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</si>
  <si>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</si>
  <si>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</si>
  <si>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</si>
  <si>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</si>
  <si>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</si>
  <si>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</si>
  <si>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</si>
  <si>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</si>
  <si>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</si>
  <si>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</si>
  <si>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</si>
  <si>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</si>
  <si>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</si>
  <si>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</si>
  <si>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</si>
  <si>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</si>
  <si>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</si>
  <si>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</si>
  <si>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</si>
  <si>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</si>
  <si>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</si>
  <si>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</si>
  <si>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</si>
  <si>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</si>
  <si>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</si>
  <si>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</si>
  <si>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</si>
  <si>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</si>
  <si>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</si>
  <si>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</si>
  <si>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</si>
  <si>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</si>
  <si>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</si>
  <si>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</si>
  <si>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</si>
  <si>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</si>
  <si>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</si>
  <si>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</si>
  <si>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</si>
  <si>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</si>
  <si>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</si>
  <si>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</si>
  <si>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</si>
  <si>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</si>
  <si>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</si>
  <si>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</si>
  <si>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</si>
  <si>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</si>
  <si>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</si>
  <si>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</si>
  <si>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</si>
  <si>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</si>
  <si>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</si>
  <si>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</si>
  <si>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</si>
  <si>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</si>
  <si>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</si>
  <si>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</si>
  <si>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</si>
  <si>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</si>
  <si>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</si>
  <si>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</si>
  <si>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</si>
  <si>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</si>
  <si>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</si>
  <si>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</si>
  <si>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</si>
  <si>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</si>
  <si>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</si>
  <si>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</si>
  <si>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</si>
  <si>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</si>
  <si>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</si>
  <si>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</si>
  <si>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</si>
  <si>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</si>
  <si>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</si>
  <si>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</si>
  <si>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</si>
  <si>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</si>
  <si>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</si>
  <si>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</si>
  <si>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</si>
  <si>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</si>
  <si>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</si>
  <si>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</si>
  <si>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</si>
  <si>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</si>
  <si>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</si>
  <si>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</si>
  <si>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</si>
  <si>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</si>
  <si>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</si>
  <si>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</si>
  <si>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</si>
  <si>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</si>
  <si>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</si>
  <si>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</si>
  <si>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</si>
  <si>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</si>
  <si>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</si>
  <si>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</si>
  <si>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</si>
  <si>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</si>
  <si>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</si>
  <si>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</si>
  <si>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</si>
  <si>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</si>
  <si>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</si>
  <si>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</si>
  <si>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</si>
  <si>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</si>
  <si>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</si>
  <si>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</si>
  <si>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</si>
  <si>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</si>
  <si>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</si>
  <si>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</si>
  <si>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</si>
  <si>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</si>
  <si>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</si>
  <si>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</si>
  <si>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</si>
  <si>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</si>
  <si>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</si>
  <si>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</si>
  <si>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</si>
  <si>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</si>
  <si>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</si>
  <si>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</si>
  <si>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</si>
  <si>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</si>
  <si>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</si>
  <si>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</si>
  <si>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</si>
  <si>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</si>
  <si>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</si>
  <si>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</si>
  <si>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</si>
  <si>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</si>
  <si>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</si>
  <si>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</si>
  <si>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</si>
  <si>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</si>
  <si>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</si>
  <si>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</si>
  <si>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</si>
  <si>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</si>
  <si>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</si>
  <si>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</si>
  <si>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</si>
  <si>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</si>
  <si>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</si>
  <si>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</si>
  <si>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</si>
  <si>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</si>
  <si>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</si>
  <si>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</si>
  <si>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</si>
  <si>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</si>
  <si>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</si>
  <si>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</si>
  <si>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</si>
  <si>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</si>
  <si>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</si>
  <si>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</si>
  <si>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</si>
  <si>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</si>
  <si>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</si>
  <si>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</si>
  <si>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</si>
  <si>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</si>
  <si>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</si>
  <si>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</si>
  <si>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</si>
  <si>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</si>
  <si>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</si>
  <si>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</si>
  <si>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</si>
  <si>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</si>
  <si>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</si>
  <si>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</si>
  <si>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</si>
  <si>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</si>
  <si>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</si>
  <si>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</si>
  <si>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</si>
  <si>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</si>
  <si>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</si>
  <si>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</si>
  <si>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</si>
  <si>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</si>
  <si>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</si>
  <si>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</si>
  <si>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</si>
  <si>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</si>
  <si>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</si>
  <si>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</si>
  <si>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</si>
  <si>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</si>
  <si>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</si>
  <si>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</si>
  <si>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</si>
  <si>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</si>
  <si>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</si>
  <si>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</si>
  <si>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</si>
  <si>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</si>
  <si>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</si>
  <si>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</si>
  <si>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</si>
  <si>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</si>
  <si>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</si>
  <si>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</si>
  <si>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</si>
  <si>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</si>
  <si>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</si>
  <si>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</si>
  <si>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</si>
  <si>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</si>
  <si>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</si>
  <si>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</si>
  <si>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</si>
  <si>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</si>
  <si>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</si>
  <si>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</si>
  <si>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</si>
  <si>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</si>
  <si>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</si>
  <si>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</si>
  <si>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</si>
  <si>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</si>
  <si>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</si>
  <si>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</si>
  <si>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</si>
  <si>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</si>
  <si>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</si>
  <si>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</si>
  <si>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</si>
  <si>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</si>
  <si>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</si>
  <si>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</si>
  <si>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</si>
  <si>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</si>
  <si>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</si>
  <si>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</si>
  <si>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</si>
  <si>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</si>
  <si>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</si>
  <si>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</si>
  <si>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</si>
  <si>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</si>
  <si>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</si>
  <si>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</si>
  <si>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</si>
  <si>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</si>
  <si>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</si>
  <si>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</si>
  <si>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</si>
  <si>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</si>
  <si>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</si>
  <si>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</si>
  <si>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</si>
  <si>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</si>
  <si>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</si>
  <si>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</si>
  <si>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</si>
  <si>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</si>
  <si>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</si>
  <si>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</si>
  <si>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</si>
  <si>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</si>
  <si>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</si>
  <si>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</si>
  <si>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</si>
  <si>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</si>
  <si>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</si>
  <si>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</si>
  <si>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</si>
  <si>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</si>
  <si>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</si>
  <si>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</si>
  <si>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</si>
  <si>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</si>
  <si>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</si>
  <si>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</si>
  <si>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</si>
  <si>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</si>
  <si>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</si>
  <si>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</si>
  <si>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</si>
  <si>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</si>
  <si>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</si>
  <si>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</si>
  <si>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</si>
  <si>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</si>
  <si>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</si>
  <si>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</si>
  <si>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</si>
  <si>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</si>
  <si>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</si>
  <si>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</si>
  <si>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</si>
  <si>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</si>
  <si>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</si>
  <si>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</si>
  <si>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</si>
  <si>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</si>
  <si>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</si>
  <si>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</si>
  <si>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</si>
  <si>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</si>
  <si>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</si>
  <si>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</si>
  <si>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</si>
  <si>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</si>
  <si>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</si>
  <si>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</si>
  <si>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</si>
  <si>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</si>
  <si>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</si>
  <si>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</si>
  <si>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</si>
  <si>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</si>
  <si>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</si>
  <si>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</si>
  <si>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</si>
  <si>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</si>
  <si>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</si>
  <si>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</si>
  <si>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</si>
  <si>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</si>
  <si>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</si>
  <si>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</si>
  <si>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</si>
  <si>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</si>
  <si>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</si>
  <si>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</si>
  <si>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</si>
  <si>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</si>
  <si>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</si>
  <si>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</si>
  <si>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</si>
  <si>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</si>
  <si>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</si>
  <si>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</si>
  <si>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</si>
  <si>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</si>
  <si>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</si>
  <si>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</si>
  <si>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</si>
  <si>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</si>
  <si>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</si>
  <si>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</si>
  <si>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</si>
  <si>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</si>
  <si>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</si>
  <si>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</si>
  <si>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</si>
  <si>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</si>
  <si>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</si>
  <si>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</si>
  <si>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</si>
  <si>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</si>
  <si>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</si>
  <si>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</si>
  <si>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</si>
  <si>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</si>
  <si>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</si>
  <si>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</si>
  <si>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</si>
  <si>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</si>
  <si>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</si>
  <si>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</si>
  <si>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</si>
  <si>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</si>
  <si>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</si>
  <si>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</si>
  <si>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</si>
  <si>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</si>
  <si>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</si>
  <si>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</si>
  <si>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</si>
  <si>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</si>
  <si>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</si>
  <si>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</si>
  <si>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</si>
  <si>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</si>
  <si>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</si>
  <si>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</si>
  <si>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</si>
  <si>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</si>
  <si>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</si>
  <si>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</si>
  <si>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</si>
  <si>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</si>
  <si>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</si>
  <si>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</si>
  <si>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</si>
  <si>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</si>
  <si>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</si>
  <si>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</si>
  <si>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</si>
  <si>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</si>
  <si>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</si>
  <si>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</si>
  <si>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</si>
  <si>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</si>
  <si>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</si>
  <si>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</si>
  <si>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</si>
  <si>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</si>
  <si>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</si>
  <si>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</si>
  <si>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</si>
  <si>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</si>
  <si>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</si>
  <si>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</si>
  <si>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</si>
  <si>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</si>
  <si>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</si>
  <si>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</si>
  <si>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</si>
  <si>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</si>
  <si>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</si>
  <si>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</si>
  <si>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</si>
  <si>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</si>
  <si>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</si>
  <si>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</si>
  <si>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</si>
  <si>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</si>
  <si>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</si>
  <si>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</si>
  <si>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</si>
  <si>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</si>
  <si>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</si>
  <si>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</si>
  <si>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</si>
  <si>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</si>
  <si>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</si>
  <si>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</si>
  <si>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</si>
  <si>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</si>
  <si>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</si>
  <si>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</si>
  <si>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</si>
  <si>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</si>
  <si>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</si>
  <si>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</si>
  <si>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</si>
  <si>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</si>
  <si>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</si>
  <si>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</si>
  <si>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</si>
  <si>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</si>
  <si>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</si>
  <si>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</si>
  <si>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</si>
  <si>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</si>
  <si>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</si>
  <si>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</si>
  <si>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</si>
  <si>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</si>
  <si>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</si>
  <si>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</si>
  <si>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</si>
  <si>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</si>
  <si>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</si>
  <si>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</si>
  <si>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</si>
  <si>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</si>
  <si>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</si>
  <si>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</si>
  <si>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</si>
  <si>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</si>
  <si>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</si>
  <si>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</si>
  <si>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</si>
  <si>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</si>
  <si>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</si>
  <si>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</si>
  <si>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</si>
  <si>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</si>
  <si>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</si>
  <si>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</si>
  <si>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</si>
  <si>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</si>
  <si>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</si>
  <si>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</si>
  <si>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</si>
  <si>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</si>
  <si>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</si>
  <si>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</si>
  <si>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</si>
  <si>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</si>
  <si>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</si>
  <si>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</si>
  <si>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</si>
  <si>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</si>
  <si>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</si>
  <si>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</si>
  <si>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</si>
  <si>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</si>
  <si>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</si>
  <si>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</si>
  <si>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</si>
  <si>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</si>
  <si>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</si>
  <si>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</si>
  <si>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</si>
  <si>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</si>
  <si>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</si>
  <si>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</si>
  <si>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</si>
  <si>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</si>
  <si>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</si>
  <si>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</si>
  <si>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</si>
  <si>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</si>
  <si>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</si>
  <si>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</si>
  <si>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</si>
  <si>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</si>
  <si>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</si>
  <si>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</si>
  <si>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</si>
  <si>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</si>
  <si>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</si>
  <si>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</si>
  <si>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</si>
  <si>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</si>
  <si>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</si>
  <si>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</si>
  <si>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</si>
  <si>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</si>
  <si>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</si>
  <si>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</si>
  <si>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</si>
  <si>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</si>
  <si>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</si>
  <si>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</si>
  <si>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</si>
  <si>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</si>
  <si>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</si>
  <si>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</si>
  <si>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</si>
  <si>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</si>
  <si>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</si>
  <si>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</si>
  <si>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</si>
  <si>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</si>
  <si>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</si>
  <si>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</si>
  <si>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</si>
  <si>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</si>
  <si>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</si>
  <si>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</si>
  <si>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</si>
  <si>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</si>
  <si>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</si>
  <si>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</si>
  <si>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</si>
  <si>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</si>
  <si>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</si>
  <si>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</si>
  <si>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</si>
  <si>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</si>
  <si>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</si>
  <si>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</si>
  <si>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</si>
  <si>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</si>
  <si>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</si>
  <si>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</si>
  <si>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</si>
  <si>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</si>
  <si>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</si>
  <si>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</si>
  <si>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</si>
  <si>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</si>
  <si>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</si>
  <si>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</si>
  <si>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</si>
  <si>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</si>
  <si>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</si>
  <si>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</si>
  <si>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</si>
  <si>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</si>
  <si>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</si>
  <si>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</si>
  <si>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</si>
  <si>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</si>
  <si>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</si>
  <si>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</si>
  <si>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</si>
  <si>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</si>
  <si>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</si>
  <si>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</si>
  <si>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</si>
  <si>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</si>
  <si>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</si>
  <si>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</si>
  <si>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</si>
  <si>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</si>
  <si>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</si>
  <si>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</si>
  <si>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</si>
  <si>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</si>
  <si>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</si>
  <si>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</si>
  <si>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</si>
  <si>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</si>
  <si>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</si>
  <si>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</si>
  <si>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</si>
  <si>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</si>
  <si>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</si>
  <si>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</si>
  <si>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</si>
  <si>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</si>
  <si>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</si>
  <si>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</si>
  <si>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</si>
  <si>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</si>
  <si>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</si>
  <si>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</si>
  <si>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</si>
  <si>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</si>
  <si>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</si>
  <si>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</si>
  <si>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</si>
  <si>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</si>
  <si>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</si>
  <si>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</si>
  <si>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</si>
  <si>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</si>
  <si>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</si>
  <si>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</si>
  <si>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</si>
  <si>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</si>
  <si>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</si>
  <si>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</si>
  <si>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</si>
  <si>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</si>
  <si>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</si>
  <si>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</si>
  <si>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</si>
  <si>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</si>
  <si>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</si>
  <si>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</si>
  <si>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</si>
  <si>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</si>
  <si>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</si>
  <si>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</si>
  <si>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</si>
  <si>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</si>
  <si>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</si>
  <si>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</si>
  <si>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</si>
  <si>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</si>
  <si>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</si>
  <si>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</si>
  <si>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</si>
  <si>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</si>
  <si>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</si>
  <si>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</si>
  <si>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</si>
  <si>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</si>
  <si>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</si>
  <si>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</si>
  <si>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</si>
  <si>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</si>
  <si>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</si>
  <si>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</si>
  <si>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</si>
  <si>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</si>
  <si>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</si>
  <si>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</si>
  <si>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</si>
  <si>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</si>
  <si>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</si>
  <si>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</si>
  <si>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</si>
  <si>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</si>
  <si>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</si>
  <si>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</si>
  <si>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</si>
  <si>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</si>
  <si>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</si>
  <si>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</si>
  <si>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</si>
  <si>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</si>
  <si>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</si>
  <si>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</si>
  <si>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</si>
  <si>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</si>
  <si>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</si>
  <si>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</si>
  <si>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</si>
  <si>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</si>
  <si>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</si>
  <si>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</si>
  <si>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</si>
  <si>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</si>
  <si>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</si>
  <si>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</si>
  <si>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</si>
  <si>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</si>
  <si>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</si>
  <si>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</si>
  <si>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</si>
  <si>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</si>
  <si>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</si>
  <si>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</si>
  <si>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</si>
  <si>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</si>
  <si>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</si>
  <si>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</si>
  <si>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</si>
  <si>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</si>
  <si>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</si>
  <si>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</si>
  <si>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</si>
  <si>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</si>
  <si>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</si>
  <si>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</si>
  <si>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</si>
  <si>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</si>
  <si>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</si>
  <si>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</si>
  <si>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</si>
  <si>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</si>
  <si>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</si>
  <si>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</si>
  <si>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</si>
  <si>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</si>
  <si>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</si>
  <si>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</si>
  <si>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</si>
  <si>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</si>
  <si>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</si>
  <si>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</si>
  <si>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</si>
  <si>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</si>
  <si>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</si>
  <si>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</si>
  <si>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</si>
  <si>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</si>
  <si>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</si>
  <si>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</si>
  <si>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</si>
  <si>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</si>
  <si>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</si>
  <si>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</si>
  <si>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</si>
  <si>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</si>
  <si>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</si>
  <si>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</si>
  <si>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</si>
  <si>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</si>
  <si>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</si>
  <si>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</si>
  <si>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</si>
  <si>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</si>
  <si>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</si>
  <si>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</si>
  <si>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</si>
  <si>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</si>
  <si>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</si>
  <si>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</si>
  <si>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</si>
  <si>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</si>
  <si>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</si>
  <si>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</si>
  <si>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</si>
  <si>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</si>
  <si>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</si>
  <si>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</si>
  <si>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</si>
  <si>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</si>
  <si>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</si>
  <si>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</si>
  <si>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</si>
  <si>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</si>
  <si>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</si>
  <si>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</si>
  <si>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</si>
  <si>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</si>
  <si>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</si>
  <si>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</si>
  <si>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</si>
  <si>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</si>
  <si>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</si>
  <si>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</si>
  <si>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</si>
  <si>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</si>
  <si>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</si>
  <si>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</si>
  <si>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</si>
  <si>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</si>
  <si>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</si>
  <si>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</si>
  <si>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</si>
  <si>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</si>
  <si>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</si>
  <si>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</si>
  <si>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</si>
  <si>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</si>
  <si>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</si>
  <si>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</si>
  <si>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</si>
  <si>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</si>
  <si>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</si>
  <si>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</si>
  <si>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</si>
  <si>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</si>
  <si>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</si>
  <si>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</si>
  <si>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</si>
  <si>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</si>
  <si>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</si>
  <si>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</si>
  <si>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</si>
  <si>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</si>
  <si>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</si>
  <si>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</si>
  <si>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</si>
  <si>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</si>
  <si>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</si>
  <si>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</si>
  <si>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</si>
  <si>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</si>
  <si>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</si>
  <si>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</si>
  <si>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</si>
  <si>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</si>
  <si>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</si>
  <si>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</si>
  <si>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</si>
  <si>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</si>
  <si>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</si>
  <si>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</si>
  <si>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</si>
  <si>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</si>
  <si>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</si>
  <si>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</si>
  <si>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</si>
  <si>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</si>
  <si>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</si>
  <si>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</si>
  <si>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</si>
  <si>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</si>
  <si>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</si>
  <si>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</si>
  <si>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</si>
  <si>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</si>
  <si>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</si>
  <si>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</si>
  <si>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</si>
  <si>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</si>
  <si>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</si>
  <si>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</si>
  <si>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</si>
  <si>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</si>
  <si>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</si>
  <si>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</si>
  <si>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</si>
  <si>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</si>
  <si>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</si>
  <si>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</si>
  <si>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</si>
  <si>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</si>
  <si>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</si>
  <si>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</si>
  <si>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</si>
  <si>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</si>
  <si>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</si>
  <si>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</si>
  <si>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</si>
  <si>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</si>
  <si>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</si>
  <si>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</si>
  <si>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</si>
  <si>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</si>
  <si>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</si>
  <si>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</si>
  <si>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</si>
  <si>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</si>
  <si>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</si>
  <si>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</si>
  <si>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</si>
  <si>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</si>
  <si>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</si>
  <si>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</si>
  <si>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</si>
  <si>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</si>
  <si>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</si>
  <si>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</si>
  <si>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</si>
  <si>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</si>
  <si>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</si>
  <si>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</si>
  <si>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</si>
  <si>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</si>
  <si>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</si>
  <si>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</si>
  <si>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</si>
  <si>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</si>
  <si>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</si>
  <si>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</si>
  <si>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</si>
  <si>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</si>
  <si>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</si>
  <si>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</si>
  <si>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</si>
  <si>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</si>
  <si>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</si>
  <si>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</si>
  <si>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</si>
  <si>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</si>
  <si>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</si>
  <si>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</si>
  <si>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</si>
  <si>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</si>
  <si>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</si>
  <si>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</si>
  <si>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</si>
  <si>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</si>
  <si>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</si>
  <si>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</si>
  <si>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</si>
  <si>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</si>
  <si>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</si>
  <si>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</si>
  <si>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</si>
  <si>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</si>
  <si>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</si>
  <si>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</si>
  <si>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</si>
  <si>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</si>
  <si>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</si>
  <si>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</si>
  <si>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</si>
  <si>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</si>
  <si>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</si>
  <si>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</si>
  <si>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</si>
  <si>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</si>
  <si>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</si>
  <si>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</si>
  <si>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</si>
  <si>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</si>
  <si>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</si>
  <si>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</si>
  <si>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</si>
  <si>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</si>
  <si>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</si>
  <si>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</si>
  <si>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</si>
  <si>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</si>
  <si>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</si>
  <si>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</si>
  <si>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</si>
  <si>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</si>
  <si>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</si>
  <si>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</si>
  <si>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</si>
  <si>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</si>
  <si>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</si>
  <si>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</si>
  <si>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</si>
  <si>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</si>
  <si>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</si>
  <si>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</si>
  <si>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</si>
  <si>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</si>
  <si>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</si>
  <si>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</si>
  <si>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</si>
  <si>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</si>
  <si>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</si>
  <si>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</si>
  <si>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</si>
  <si>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</si>
  <si>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</si>
  <si>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</si>
  <si>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</si>
  <si>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</si>
  <si>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</si>
  <si>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</si>
  <si>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</si>
  <si>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</si>
  <si>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</si>
  <si>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</si>
  <si>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</si>
  <si>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</si>
  <si>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</si>
  <si>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</si>
  <si>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</si>
  <si>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</si>
  <si>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</si>
  <si>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</si>
  <si>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</si>
  <si>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</si>
  <si>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</si>
  <si>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</si>
  <si>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</si>
  <si>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</si>
  <si>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</si>
  <si>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</si>
  <si>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</si>
  <si>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</si>
  <si>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</si>
  <si>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</si>
  <si>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</si>
  <si>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</si>
  <si>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</si>
  <si>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</si>
  <si>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</si>
  <si>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</si>
  <si>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</si>
  <si>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</si>
  <si>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</si>
  <si>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</si>
  <si>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</si>
  <si>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</si>
  <si>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</si>
  <si>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</si>
  <si>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</si>
  <si>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</si>
  <si>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</si>
  <si>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</si>
  <si>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</si>
  <si>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</si>
  <si>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</si>
  <si>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</si>
  <si>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</si>
  <si>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</si>
  <si>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</si>
  <si>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</si>
  <si>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</si>
  <si>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</si>
  <si>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</si>
  <si>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</si>
  <si>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</si>
  <si>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</si>
  <si>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</si>
  <si>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</si>
  <si>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</si>
  <si>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</si>
  <si>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</si>
  <si>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</si>
  <si>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</si>
  <si>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</si>
  <si>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</si>
  <si>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</si>
  <si>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</si>
  <si>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</si>
  <si>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</si>
  <si>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</si>
  <si>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</si>
  <si>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</si>
  <si>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</si>
  <si>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</si>
  <si>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</si>
  <si>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</si>
  <si>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</si>
  <si>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</si>
  <si>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</si>
  <si>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</si>
  <si>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</si>
  <si>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</si>
  <si>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</si>
  <si>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</si>
  <si>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</si>
  <si>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</si>
  <si>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</si>
  <si>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</si>
  <si>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</si>
  <si>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</si>
  <si>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</si>
  <si>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</si>
  <si>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</si>
  <si>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</si>
  <si>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</si>
  <si>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</si>
  <si>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</si>
  <si>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</si>
  <si>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</si>
  <si>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</si>
  <si>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</si>
  <si>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</si>
  <si>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</si>
  <si>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</si>
  <si>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</si>
  <si>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</si>
  <si>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</si>
  <si>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</si>
  <si>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</si>
  <si>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</si>
  <si>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</si>
  <si>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</si>
  <si>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</si>
  <si>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</si>
  <si>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</si>
  <si>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</si>
  <si>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</si>
  <si>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</si>
  <si>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</si>
  <si>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</si>
  <si>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</si>
  <si>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</si>
  <si>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</si>
  <si>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</si>
  <si>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</si>
  <si>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</si>
  <si>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</si>
  <si>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</si>
  <si>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</si>
  <si>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</si>
  <si>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</si>
  <si>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</si>
  <si>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</si>
  <si>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</si>
  <si>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</si>
  <si>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</si>
  <si>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</si>
  <si>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</si>
  <si>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</si>
  <si>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</si>
  <si>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</si>
  <si>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</si>
  <si>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</si>
  <si>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</si>
  <si>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</si>
  <si>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</si>
  <si>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</si>
  <si>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</si>
  <si>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</si>
  <si>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</si>
  <si>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</si>
  <si>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</si>
  <si>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</si>
  <si>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</si>
  <si>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</si>
  <si>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</si>
  <si>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</si>
  <si>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</si>
  <si>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</si>
  <si>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</si>
  <si>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</si>
  <si>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</si>
  <si>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</si>
  <si>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</si>
  <si>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</si>
  <si>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</si>
  <si>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</si>
  <si>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</si>
  <si>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</si>
  <si>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</si>
  <si>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</si>
  <si>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</si>
  <si>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</si>
  <si>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</si>
  <si>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</si>
  <si>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</si>
  <si>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</si>
  <si>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</si>
  <si>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</si>
  <si>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</si>
  <si>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</si>
  <si>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</si>
  <si>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</si>
  <si>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</si>
  <si>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</si>
  <si>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</si>
  <si>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</si>
  <si>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</si>
  <si>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</si>
  <si>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</si>
  <si>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</si>
  <si>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</si>
  <si>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</si>
  <si>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</si>
  <si>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</si>
  <si>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</si>
  <si>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</si>
  <si>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</si>
  <si>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</si>
  <si>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</si>
  <si>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</si>
  <si>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</si>
  <si>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</si>
  <si>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</si>
  <si>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</si>
  <si>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</si>
  <si>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</si>
  <si>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</si>
  <si>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</si>
  <si>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</si>
  <si>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</si>
  <si>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</si>
  <si>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</si>
  <si>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</si>
  <si>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</si>
  <si>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</si>
  <si>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</si>
  <si>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</si>
  <si>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</si>
  <si>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</si>
  <si>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</si>
  <si>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</si>
  <si>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</si>
  <si>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</si>
  <si>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</si>
  <si>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</si>
  <si>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</si>
  <si>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</si>
  <si>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</si>
  <si>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</si>
  <si>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</si>
  <si>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</si>
  <si>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</si>
  <si>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</si>
  <si>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</si>
  <si>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</si>
  <si>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</si>
  <si>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</si>
  <si>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</si>
  <si>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</si>
  <si>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</si>
  <si>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</si>
  <si>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</si>
  <si>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</si>
  <si>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</si>
  <si>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</si>
  <si>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</si>
  <si>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</si>
  <si>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</si>
  <si>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</si>
  <si>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</si>
  <si>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</si>
  <si>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</si>
  <si>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</si>
  <si>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</si>
  <si>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</si>
  <si>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</si>
  <si>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</si>
  <si>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</si>
  <si>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</si>
  <si>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</si>
  <si>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</si>
  <si>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</si>
  <si>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</si>
  <si>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</si>
  <si>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</si>
  <si>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</si>
  <si>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</si>
  <si>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</si>
  <si>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</si>
  <si>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</si>
  <si>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</si>
  <si>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</si>
  <si>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</si>
  <si>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</si>
  <si>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</si>
  <si>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</si>
  <si>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</si>
  <si>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</si>
  <si>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</si>
  <si>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</si>
  <si>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</si>
  <si>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</si>
  <si>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</si>
  <si>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</si>
  <si>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</si>
  <si>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</si>
  <si>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</si>
  <si>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</si>
  <si>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</si>
  <si>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</si>
  <si>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</si>
  <si>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</si>
  <si>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</si>
  <si>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</si>
  <si>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</si>
  <si>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</si>
  <si>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</si>
  <si>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</si>
  <si>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</si>
  <si>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</si>
  <si>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</si>
  <si>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</si>
  <si>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</si>
  <si>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</si>
  <si>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</si>
  <si>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</si>
  <si>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</si>
  <si>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</si>
  <si>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</si>
  <si>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</si>
  <si>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</si>
  <si>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</si>
  <si>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</si>
  <si>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</si>
  <si>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</si>
  <si>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</si>
  <si>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</si>
  <si>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</si>
  <si>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</si>
  <si>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</si>
  <si>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</si>
  <si>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</si>
  <si>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</si>
  <si>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</si>
  <si>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</si>
  <si>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</si>
  <si>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</si>
  <si>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</si>
  <si>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</si>
  <si>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</si>
  <si>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</si>
  <si>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</si>
  <si>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</si>
  <si>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</si>
  <si>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</si>
  <si>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</si>
  <si>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</si>
  <si>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</si>
  <si>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</si>
  <si>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</si>
  <si>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</si>
  <si>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</si>
  <si>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</si>
  <si>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</si>
  <si>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</si>
  <si>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</si>
  <si>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</si>
  <si>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</si>
  <si>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</si>
  <si>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</si>
  <si>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</si>
  <si>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</si>
  <si>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</si>
  <si>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</si>
  <si>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</si>
  <si>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</si>
  <si>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</si>
  <si>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</si>
  <si>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</si>
  <si>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</si>
  <si>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</si>
  <si>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</si>
  <si>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</si>
  <si>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</si>
  <si>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</si>
  <si>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</si>
  <si>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</si>
  <si>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</si>
  <si>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</si>
  <si>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</si>
  <si>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</si>
  <si>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</si>
  <si>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</si>
  <si>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</si>
  <si>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</si>
  <si>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</si>
  <si>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</si>
  <si>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</si>
  <si>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</si>
  <si>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</si>
  <si>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</si>
  <si>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</si>
  <si>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</si>
  <si>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</si>
  <si>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</si>
  <si>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</si>
  <si>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</si>
  <si>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</si>
  <si>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</si>
  <si>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</si>
  <si>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</si>
  <si>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</si>
  <si>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</si>
  <si>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</si>
  <si>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</si>
  <si>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</si>
  <si>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</si>
  <si>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</si>
  <si>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</si>
  <si>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</si>
  <si>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</si>
  <si>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</si>
  <si>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</si>
  <si>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</si>
  <si>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</si>
  <si>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</si>
  <si>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</si>
  <si>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</si>
  <si>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</si>
  <si>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</si>
  <si>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</si>
  <si>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</si>
  <si>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</si>
  <si>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</si>
  <si>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</si>
  <si>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</si>
  <si>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</si>
  <si>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</si>
  <si>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</si>
  <si>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</si>
  <si>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</si>
  <si>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</si>
  <si>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</si>
  <si>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</si>
  <si>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</si>
  <si>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</si>
  <si>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</si>
  <si>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</si>
  <si>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</si>
  <si>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</si>
  <si>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</si>
  <si>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</si>
  <si>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</si>
  <si>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</si>
  <si>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</si>
  <si>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</si>
  <si>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</si>
  <si>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</si>
  <si>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</si>
  <si>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</si>
  <si>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</si>
  <si>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</si>
  <si>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</si>
  <si>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</si>
  <si>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</si>
  <si>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</si>
  <si>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</si>
  <si>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</si>
  <si>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</si>
  <si>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</si>
  <si>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</si>
  <si>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</si>
  <si>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</si>
  <si>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</si>
  <si>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</si>
  <si>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</si>
  <si>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</si>
  <si>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</si>
  <si>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</si>
  <si>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</si>
  <si>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</si>
  <si>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</si>
  <si>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</si>
  <si>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</si>
  <si>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</si>
  <si>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</si>
  <si>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</si>
  <si>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</si>
  <si>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</si>
  <si>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</si>
  <si>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</si>
  <si>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</si>
  <si>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</si>
  <si>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</si>
  <si>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</si>
  <si>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</si>
  <si>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</si>
  <si>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</si>
  <si>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</si>
  <si>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</si>
  <si>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</si>
  <si>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</si>
  <si>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</si>
  <si>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</si>
  <si>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</si>
  <si>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</si>
  <si>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</si>
  <si>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</si>
  <si>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</si>
  <si>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</si>
  <si>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</si>
  <si>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</si>
  <si>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</si>
  <si>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</si>
  <si>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</si>
  <si>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</si>
  <si>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</si>
  <si>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</si>
  <si>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</si>
  <si>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</si>
  <si>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</si>
  <si>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</si>
  <si>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</si>
  <si>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</si>
  <si>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</si>
  <si>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</si>
  <si>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</si>
  <si>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</si>
  <si>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</si>
  <si>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</si>
  <si>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</si>
  <si>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</si>
  <si>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</si>
  <si>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</si>
  <si>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</si>
  <si>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</si>
  <si>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</si>
  <si>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</si>
  <si>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</si>
  <si>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</si>
  <si>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</si>
  <si>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</si>
  <si>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</si>
  <si>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</si>
  <si>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</si>
  <si>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</si>
  <si>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</si>
  <si>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</si>
  <si>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</si>
  <si>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</si>
  <si>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</si>
  <si>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</si>
  <si>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</si>
  <si>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</si>
  <si>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</si>
  <si>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</si>
  <si>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</si>
  <si>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</si>
  <si>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</si>
  <si>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</si>
  <si>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</si>
  <si>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</si>
  <si>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</si>
  <si>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</si>
  <si>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</si>
  <si>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</si>
  <si>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</si>
  <si>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</si>
  <si>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</si>
  <si>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</si>
  <si>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</si>
  <si>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</si>
  <si>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</si>
  <si>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</si>
  <si>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</si>
  <si>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</si>
  <si>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</si>
  <si>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</si>
  <si>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</si>
  <si>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</si>
  <si>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</si>
  <si>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</si>
  <si>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</si>
  <si>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</si>
  <si>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</si>
  <si>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</si>
  <si>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</si>
  <si>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</si>
  <si>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</si>
  <si>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</si>
  <si>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</si>
  <si>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</si>
  <si>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</si>
  <si>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</si>
  <si>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</si>
  <si>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</si>
  <si>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</si>
  <si>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</si>
  <si>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</si>
  <si>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</si>
  <si>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</si>
  <si>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</si>
  <si>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</si>
  <si>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</si>
  <si>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</si>
  <si>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</si>
  <si>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</si>
  <si>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</si>
  <si>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</si>
  <si>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</si>
  <si>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</si>
  <si>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</si>
  <si>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</si>
  <si>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</si>
  <si>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</si>
  <si>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</si>
  <si>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</si>
  <si>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</si>
  <si>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</si>
  <si>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</si>
  <si>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</si>
  <si>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</si>
  <si>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</si>
  <si>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</si>
  <si>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</si>
  <si>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</si>
  <si>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</si>
  <si>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</si>
  <si>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</si>
  <si>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</si>
  <si>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</si>
  <si>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</si>
  <si>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</si>
  <si>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</si>
  <si>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</si>
  <si>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</si>
  <si>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</si>
  <si>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</si>
  <si>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</si>
  <si>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</si>
  <si>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</si>
  <si>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</si>
  <si>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</si>
  <si>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</si>
  <si>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</si>
  <si>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</si>
  <si>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</si>
  <si>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</si>
  <si>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</si>
  <si>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</si>
  <si>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</si>
  <si>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</si>
  <si>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</si>
  <si>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</si>
  <si>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</si>
  <si>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</si>
  <si>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</si>
  <si>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</si>
  <si>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</si>
  <si>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</si>
  <si>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</si>
  <si>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</si>
  <si>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</si>
  <si>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</si>
  <si>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</si>
  <si>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</si>
  <si>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</si>
  <si>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</si>
  <si>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</si>
  <si>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</si>
  <si>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</si>
  <si>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</si>
  <si>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</si>
  <si>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</si>
  <si>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</si>
  <si>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</si>
  <si>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</si>
  <si>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</si>
  <si>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</si>
  <si>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</si>
  <si>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</si>
  <si>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</si>
  <si>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</si>
  <si>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</si>
  <si>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</si>
  <si>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</si>
  <si>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</si>
  <si>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</si>
  <si>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</si>
  <si>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</si>
  <si>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</si>
  <si>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</si>
  <si>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</si>
  <si>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</si>
  <si>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</si>
  <si>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</si>
  <si>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</si>
  <si>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</si>
  <si>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</si>
  <si>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</si>
  <si>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</si>
  <si>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</si>
  <si>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</si>
  <si>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</si>
  <si>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</si>
  <si>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</si>
  <si>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</si>
  <si>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</si>
  <si>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</si>
  <si>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</si>
  <si>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</si>
  <si>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</si>
  <si>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</si>
  <si>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</si>
  <si>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</si>
  <si>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</si>
  <si>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</si>
  <si>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</si>
  <si>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</si>
  <si>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</si>
  <si>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</si>
  <si>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</si>
  <si>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</si>
  <si>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</si>
  <si>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</si>
  <si>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</si>
  <si>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</si>
  <si>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</si>
  <si>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</si>
  <si>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</si>
  <si>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</si>
  <si>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</si>
  <si>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</si>
  <si>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</si>
  <si>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</si>
  <si>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</si>
  <si>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</si>
  <si>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</si>
  <si>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</si>
  <si>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</si>
  <si>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</si>
  <si>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</si>
  <si>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</si>
  <si>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</si>
  <si>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</si>
  <si>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</si>
  <si>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</si>
  <si>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</si>
  <si>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</si>
  <si>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</si>
  <si>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</si>
  <si>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</si>
  <si>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</si>
  <si>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</si>
  <si>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</si>
  <si>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</si>
  <si>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</si>
  <si>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</si>
  <si>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</si>
  <si>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</si>
  <si>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</si>
  <si>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</si>
  <si>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</si>
  <si>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</si>
  <si>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</si>
  <si>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</si>
  <si>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</si>
  <si>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</si>
  <si>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</si>
  <si>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</si>
  <si>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</si>
  <si>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</si>
  <si>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</si>
  <si>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</si>
  <si>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</si>
  <si>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</si>
  <si>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</si>
  <si>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</si>
  <si>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</si>
  <si>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</si>
  <si>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</si>
  <si>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</si>
  <si>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</si>
  <si>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</si>
  <si>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</si>
  <si>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</si>
  <si>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</si>
  <si>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</si>
  <si>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</si>
  <si>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</si>
  <si>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</si>
  <si>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</si>
  <si>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</si>
  <si>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</si>
  <si>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</si>
  <si>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</si>
  <si>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</si>
  <si>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</si>
  <si>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</si>
  <si>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</si>
  <si>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</si>
  <si>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</si>
  <si>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</si>
  <si>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</si>
  <si>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</si>
  <si>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</si>
  <si>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</si>
  <si>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</si>
  <si>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</si>
  <si>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</si>
  <si>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</si>
  <si>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</si>
  <si>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</si>
  <si>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</si>
  <si>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</si>
  <si>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</si>
  <si>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</si>
  <si>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</si>
  <si>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</si>
  <si>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</si>
  <si>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</si>
  <si>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</si>
  <si>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</si>
  <si>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</si>
  <si>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</si>
  <si>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</si>
  <si>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</si>
  <si>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</si>
  <si>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</si>
  <si>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</si>
  <si>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</si>
  <si>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</si>
  <si>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</si>
  <si>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</si>
  <si>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</si>
  <si>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</si>
  <si>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</si>
  <si>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</si>
  <si>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</si>
  <si>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</si>
  <si>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</si>
  <si>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</si>
  <si>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</si>
  <si>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</si>
  <si>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</si>
  <si>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</si>
  <si>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</si>
  <si>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</si>
  <si>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</si>
  <si>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</si>
  <si>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</si>
  <si>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</si>
  <si>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</si>
  <si>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</si>
  <si>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</si>
  <si>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</si>
  <si>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</si>
  <si>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</si>
  <si>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</si>
  <si>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</si>
  <si>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</si>
  <si>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</si>
  <si>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</si>
  <si>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</si>
  <si>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</si>
  <si>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</si>
  <si>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</si>
  <si>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</si>
  <si>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</si>
  <si>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</si>
  <si>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</si>
  <si>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</si>
  <si>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</si>
  <si>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</si>
  <si>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</si>
  <si>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</si>
  <si>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</si>
  <si>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</si>
  <si>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</si>
  <si>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</si>
  <si>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</si>
  <si>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</si>
  <si>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</si>
  <si>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</si>
  <si>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</si>
  <si>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</si>
  <si>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</si>
  <si>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</si>
  <si>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</si>
  <si>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</si>
  <si>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</si>
  <si>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</si>
  <si>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</si>
  <si>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</si>
  <si>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</si>
  <si>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</si>
  <si>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</si>
  <si>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</si>
  <si>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</si>
  <si>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</si>
  <si>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</si>
  <si>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</si>
  <si>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</si>
  <si>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</si>
  <si>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</si>
  <si>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</si>
  <si>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</si>
  <si>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</si>
  <si>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</si>
  <si>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</si>
  <si>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</si>
  <si>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</si>
  <si>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</si>
  <si>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</si>
  <si>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</si>
  <si>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</si>
  <si>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</si>
  <si>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</si>
  <si>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</si>
  <si>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</si>
  <si>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</si>
  <si>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</si>
  <si>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</si>
  <si>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</si>
  <si>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</si>
  <si>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</si>
  <si>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</si>
  <si>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</si>
  <si>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</si>
  <si>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</si>
  <si>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</si>
  <si>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</si>
  <si>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</si>
  <si>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</si>
  <si>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</si>
  <si>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</si>
  <si>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</si>
  <si>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</si>
  <si>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</si>
  <si>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</si>
  <si>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</si>
  <si>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</si>
  <si>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</si>
  <si>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</si>
  <si>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</si>
  <si>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</si>
  <si>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</si>
  <si>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</si>
  <si>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</si>
  <si>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</si>
  <si>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</si>
  <si>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</si>
  <si>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</si>
  <si>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</si>
  <si>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</si>
  <si>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</si>
  <si>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</si>
  <si>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</si>
  <si>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</si>
  <si>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</si>
  <si>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</si>
  <si>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</si>
  <si>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</si>
  <si>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</si>
  <si>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</si>
  <si>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</si>
  <si>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</si>
  <si>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</si>
  <si>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</si>
  <si>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</si>
  <si>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</si>
  <si>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</si>
  <si>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</si>
  <si>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</si>
  <si>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</si>
  <si>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</si>
  <si>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</si>
  <si>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</si>
  <si>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</si>
  <si>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</si>
  <si>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</si>
  <si>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</si>
  <si>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</si>
  <si>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</si>
  <si>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</si>
  <si>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</si>
  <si>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</si>
  <si>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</si>
  <si>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</si>
  <si>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</si>
  <si>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</si>
  <si>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</si>
  <si>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</si>
  <si>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</si>
  <si>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</si>
  <si>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</si>
  <si>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</si>
  <si>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</si>
  <si>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</si>
  <si>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</si>
  <si>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</si>
  <si>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</si>
  <si>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</si>
  <si>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</si>
  <si>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</si>
  <si>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</si>
  <si>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</si>
  <si>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</si>
  <si>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</si>
  <si>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</si>
  <si>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</si>
  <si>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</si>
  <si>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</si>
  <si>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</si>
  <si>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</si>
  <si>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</si>
  <si>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</si>
  <si>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</si>
  <si>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</si>
  <si>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</si>
  <si>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</si>
  <si>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</si>
  <si>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</si>
  <si>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</si>
  <si>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</si>
  <si>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</si>
  <si>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</si>
  <si>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</si>
  <si>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</si>
  <si>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</si>
  <si>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</si>
  <si>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</si>
  <si>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</si>
  <si>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</si>
  <si>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</si>
  <si>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</si>
  <si>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</si>
  <si>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</si>
  <si>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</si>
  <si>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</si>
  <si>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</si>
  <si>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</si>
  <si>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</si>
  <si>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</si>
  <si>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</si>
  <si>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</si>
  <si>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</si>
  <si>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</si>
  <si>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</si>
  <si>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</si>
  <si>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</si>
  <si>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</si>
  <si>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</si>
  <si>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</si>
  <si>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</si>
  <si>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</si>
  <si>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</si>
  <si>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</si>
  <si>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</si>
  <si>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</si>
  <si>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</si>
  <si>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</si>
  <si>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</si>
  <si>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</si>
  <si>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</si>
  <si>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</si>
  <si>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</si>
  <si>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</si>
  <si>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</si>
  <si>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</si>
  <si>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</si>
  <si>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</si>
  <si>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</si>
  <si>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</si>
  <si>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</si>
  <si>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</si>
  <si>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</si>
  <si>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</si>
  <si>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</si>
  <si>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</si>
  <si>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</si>
  <si>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</si>
  <si>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</si>
  <si>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</si>
  <si>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</si>
  <si>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</si>
  <si>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</si>
  <si>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</si>
  <si>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</si>
  <si>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</si>
  <si>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</si>
  <si>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</si>
  <si>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</si>
  <si>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</si>
  <si>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</si>
  <si>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</si>
  <si>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</si>
  <si>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</si>
  <si>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</si>
  <si>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</si>
  <si>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</si>
  <si>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</si>
  <si>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</si>
  <si>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</si>
  <si>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</si>
  <si>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</si>
  <si>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</si>
  <si>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</si>
  <si>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</si>
  <si>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</si>
  <si>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</si>
  <si>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</si>
  <si>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</si>
  <si>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</si>
  <si>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</si>
  <si>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</si>
  <si>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</si>
  <si>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</si>
  <si>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</si>
  <si>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</si>
  <si>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</si>
  <si>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</si>
  <si>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</si>
  <si>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</si>
  <si>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</si>
  <si>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</si>
  <si>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</si>
  <si>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</si>
  <si>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</si>
  <si>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</si>
  <si>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</si>
  <si>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</si>
  <si>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</si>
  <si>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</si>
  <si>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</si>
  <si>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</si>
  <si>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</si>
  <si>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</si>
  <si>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</si>
  <si>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</si>
  <si>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</si>
  <si>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</si>
  <si>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</si>
  <si>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</si>
  <si>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</si>
  <si>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</si>
  <si>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</si>
  <si>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</si>
  <si>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</si>
  <si>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</si>
  <si>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</si>
  <si>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</si>
  <si>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</si>
  <si>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</si>
  <si>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</si>
  <si>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</si>
  <si>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</si>
  <si>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</si>
  <si>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</si>
  <si>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</si>
  <si>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</si>
  <si>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</si>
  <si>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</si>
  <si>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</si>
  <si>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</si>
  <si>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</si>
  <si>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</si>
  <si>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</si>
  <si>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</si>
  <si>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</si>
  <si>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</si>
  <si>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</si>
  <si>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</si>
  <si>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</si>
  <si>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</si>
  <si>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</si>
  <si>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</si>
  <si>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</si>
  <si>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</si>
  <si>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</si>
  <si>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</si>
  <si>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</si>
  <si>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</si>
  <si>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</si>
  <si>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</si>
  <si>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</si>
  <si>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</si>
  <si>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</si>
  <si>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</si>
  <si>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</si>
  <si>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</si>
  <si>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</si>
  <si>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</si>
  <si>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</si>
  <si>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</si>
  <si>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</si>
  <si>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</si>
  <si>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</si>
  <si>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</si>
  <si>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</si>
  <si>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</si>
  <si>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</si>
  <si>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</si>
  <si>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</si>
  <si>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</si>
  <si>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</si>
  <si>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</si>
  <si>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</si>
  <si>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</si>
  <si>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</si>
  <si>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</si>
  <si>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</si>
  <si>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</si>
  <si>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</si>
  <si>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</si>
  <si>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</si>
  <si>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</si>
  <si>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</si>
  <si>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</si>
  <si>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</si>
  <si>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</si>
  <si>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</si>
  <si>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</si>
  <si>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</si>
  <si>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</si>
  <si>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</si>
  <si>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</si>
  <si>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</si>
  <si>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</si>
  <si>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</si>
  <si>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</si>
  <si>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</si>
  <si>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</si>
  <si>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</si>
  <si>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</si>
  <si>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</si>
  <si>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</si>
  <si>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</si>
  <si>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</si>
  <si>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</si>
  <si>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</si>
  <si>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</si>
  <si>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</si>
  <si>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</si>
  <si>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</si>
  <si>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</si>
  <si>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</si>
  <si>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</si>
  <si>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</si>
  <si>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</si>
  <si>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</si>
  <si>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</si>
  <si>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</si>
  <si>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</si>
  <si>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</si>
  <si>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</si>
  <si>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</si>
  <si>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</si>
  <si>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</si>
  <si>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</si>
  <si>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</si>
  <si>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</si>
  <si>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</si>
  <si>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</si>
  <si>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</si>
  <si>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</si>
  <si>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</si>
  <si>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</si>
  <si>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</si>
  <si>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</si>
  <si>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</si>
  <si>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</si>
  <si>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</si>
  <si>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</si>
  <si>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</si>
  <si>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</si>
  <si>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</si>
  <si>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</si>
  <si>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</si>
  <si>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</si>
  <si>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</si>
  <si>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</si>
  <si>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</si>
  <si>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</si>
  <si>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</si>
  <si>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</si>
  <si>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</si>
  <si>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</si>
  <si>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</si>
  <si>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</si>
  <si>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</si>
  <si>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</si>
  <si>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</si>
  <si>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</si>
  <si>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</si>
  <si>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</si>
  <si>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</si>
  <si>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</si>
  <si>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</si>
  <si>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</si>
  <si>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</si>
  <si>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</si>
  <si>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</si>
  <si>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</si>
  <si>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</si>
  <si>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</si>
  <si>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</si>
  <si>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</si>
  <si>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</si>
  <si>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</si>
  <si>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</si>
  <si>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</si>
  <si>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</si>
  <si>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</si>
  <si>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</si>
  <si>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</si>
  <si>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</si>
  <si>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</si>
  <si>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</si>
  <si>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</si>
  <si>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</si>
  <si>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</si>
  <si>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</si>
  <si>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</si>
  <si>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</si>
  <si>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</si>
  <si>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</si>
  <si>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</si>
  <si>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</si>
  <si>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</si>
  <si>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</si>
  <si>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</si>
  <si>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</si>
  <si>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</si>
  <si>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</si>
  <si>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</si>
  <si>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</si>
  <si>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</si>
  <si>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</si>
  <si>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</si>
  <si>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</si>
  <si>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</si>
  <si>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</si>
  <si>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</si>
  <si>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</si>
  <si>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</si>
  <si>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</si>
  <si>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</si>
  <si>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</si>
  <si>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</si>
  <si>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</si>
  <si>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</si>
  <si>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</si>
  <si>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</si>
  <si>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</si>
  <si>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</si>
  <si>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</si>
  <si>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</si>
  <si>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</si>
  <si>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</si>
  <si>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</si>
  <si>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</si>
  <si>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</si>
  <si>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</si>
  <si>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</si>
  <si>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</si>
  <si>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</si>
  <si>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</si>
  <si>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</si>
  <si>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</si>
  <si>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</si>
  <si>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</si>
  <si>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</si>
  <si>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</si>
  <si>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</si>
  <si>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</si>
  <si>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</si>
  <si>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</si>
  <si>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</si>
  <si>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</si>
  <si>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</si>
  <si>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</si>
  <si>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</si>
  <si>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</si>
  <si>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</si>
  <si>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</si>
  <si>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</si>
  <si>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</si>
  <si>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</si>
  <si>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</si>
  <si>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</si>
  <si>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</si>
  <si>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</si>
  <si>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</si>
  <si>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</si>
  <si>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</si>
  <si>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</si>
  <si>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</si>
  <si>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</si>
  <si>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</si>
  <si>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</si>
  <si>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</si>
  <si>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</si>
  <si>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</si>
  <si>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</si>
  <si>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</si>
  <si>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</si>
  <si>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</si>
  <si>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</si>
  <si>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</si>
  <si>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</si>
  <si>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</si>
  <si>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</si>
  <si>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</si>
  <si>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</si>
  <si>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</si>
  <si>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</si>
  <si>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</si>
  <si>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</si>
  <si>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</si>
  <si>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</si>
  <si>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</si>
  <si>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</si>
  <si>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</si>
  <si>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</si>
  <si>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</si>
  <si>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</si>
  <si>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</si>
  <si>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</si>
  <si>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</si>
  <si>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</si>
  <si>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</si>
  <si>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</si>
  <si>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</si>
  <si>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</si>
  <si>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</si>
  <si>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</si>
  <si>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</si>
  <si>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</si>
  <si>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</si>
  <si>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</si>
  <si>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</si>
  <si>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</si>
  <si>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</si>
  <si>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</si>
  <si>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</si>
  <si>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</si>
  <si>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</si>
  <si>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</si>
  <si>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</si>
  <si>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</si>
  <si>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</si>
  <si>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</si>
  <si>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</si>
  <si>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</si>
  <si>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</si>
  <si>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</si>
  <si>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</si>
  <si>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</si>
  <si>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</si>
  <si>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</si>
  <si>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</si>
  <si>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</si>
  <si>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</si>
  <si>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</si>
  <si>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</si>
  <si>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</si>
  <si>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</si>
  <si>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</si>
  <si>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</si>
  <si>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</si>
  <si>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</si>
  <si>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</si>
  <si>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</si>
  <si>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</si>
  <si>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</si>
  <si>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</si>
  <si>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</si>
  <si>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</si>
  <si>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</si>
  <si>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</si>
  <si>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</si>
  <si>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</si>
  <si>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</si>
  <si>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</si>
  <si>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</si>
  <si>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</si>
  <si>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</si>
  <si>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</si>
  <si>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</si>
  <si>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</si>
  <si>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</si>
  <si>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</si>
  <si>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</si>
  <si>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</si>
  <si>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</si>
  <si>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</si>
  <si>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</si>
  <si>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</si>
  <si>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</si>
  <si>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</si>
  <si>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</si>
  <si>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</si>
  <si>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</si>
  <si>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</si>
  <si>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</si>
  <si>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</si>
  <si>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</si>
  <si>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</si>
  <si>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</si>
  <si>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</si>
  <si>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</si>
  <si>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</si>
  <si>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</si>
  <si>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</si>
  <si>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</si>
  <si>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</si>
  <si>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</si>
  <si>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</si>
  <si>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</si>
  <si>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</si>
  <si>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</si>
  <si>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</si>
  <si>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</si>
  <si>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</si>
  <si>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</si>
  <si>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</si>
  <si>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</si>
  <si>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</si>
  <si>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</si>
  <si>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</si>
  <si>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</si>
  <si>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</si>
  <si>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</si>
  <si>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</si>
  <si>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</si>
  <si>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</si>
  <si>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</si>
  <si>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</si>
  <si>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</si>
  <si>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</si>
  <si>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</si>
  <si>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</si>
  <si>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</si>
  <si>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</si>
  <si>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</si>
  <si>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</si>
  <si>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</si>
  <si>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</si>
  <si>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</si>
  <si>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</si>
  <si>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</si>
  <si>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</si>
  <si>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</si>
  <si>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</si>
  <si>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</si>
  <si>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</si>
  <si>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</si>
  <si>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</si>
  <si>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</si>
  <si>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</si>
  <si>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</si>
  <si>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</si>
  <si>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</si>
  <si>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</si>
  <si>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</si>
  <si>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</si>
  <si>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</si>
  <si>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</si>
  <si>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</si>
  <si>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</si>
  <si>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</si>
  <si>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</si>
  <si>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</si>
  <si>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</si>
  <si>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</si>
  <si>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</si>
  <si>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</si>
  <si>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</si>
  <si>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</si>
  <si>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</si>
  <si>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</si>
  <si>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</si>
  <si>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</si>
  <si>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</si>
  <si>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</si>
  <si>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</si>
  <si>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</si>
  <si>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</si>
  <si>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</si>
  <si>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</si>
  <si>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</si>
  <si>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</si>
  <si>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</si>
  <si>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</si>
  <si>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</si>
  <si>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</si>
  <si>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</si>
  <si>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</si>
  <si>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</si>
  <si>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</si>
  <si>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</si>
  <si>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</si>
  <si>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</si>
  <si>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</si>
  <si>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</si>
  <si>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</si>
  <si>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</si>
  <si>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</si>
  <si>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</si>
  <si>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</si>
  <si>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</si>
  <si>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</si>
  <si>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</si>
  <si>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</si>
  <si>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</si>
  <si>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</si>
  <si>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</si>
  <si>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</si>
  <si>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</si>
  <si>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</si>
  <si>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</si>
  <si>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</si>
  <si>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</si>
  <si>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</si>
  <si>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</si>
  <si>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</si>
  <si>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</si>
  <si>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</si>
  <si>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</si>
  <si>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</si>
  <si>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</si>
  <si>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</si>
  <si>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</si>
  <si>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</si>
  <si>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</si>
  <si>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</si>
  <si>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</si>
  <si>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</si>
  <si>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</si>
  <si>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</si>
  <si>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</si>
  <si>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</si>
  <si>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</si>
  <si>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</si>
  <si>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</si>
  <si>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</si>
  <si>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</si>
  <si>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</si>
  <si>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</si>
  <si>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</si>
  <si>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</si>
  <si>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</si>
  <si>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</si>
  <si>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</si>
  <si>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</si>
  <si>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</si>
  <si>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</si>
  <si>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</si>
  <si>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</si>
  <si>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</si>
  <si>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</si>
  <si>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</si>
  <si>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</si>
  <si>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</si>
  <si>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</si>
  <si>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</si>
  <si>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</si>
  <si>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</si>
  <si>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</si>
  <si>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</si>
  <si>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</si>
  <si>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</si>
  <si>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</si>
  <si>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</si>
  <si>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</si>
  <si>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</si>
  <si>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</si>
  <si>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</si>
  <si>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</si>
  <si>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</si>
  <si>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</si>
  <si>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</si>
  <si>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</si>
  <si>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</si>
  <si>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</si>
  <si>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</si>
  <si>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</si>
  <si>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</si>
  <si>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</si>
  <si>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</si>
  <si>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</si>
  <si>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</si>
  <si>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</si>
  <si>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</si>
  <si>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</si>
  <si>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</si>
  <si>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</si>
  <si>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</si>
  <si>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</si>
  <si>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</si>
  <si>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</si>
  <si>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</si>
  <si>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</si>
  <si>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</si>
  <si>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</si>
  <si>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</si>
  <si>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</si>
  <si>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</si>
  <si>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</si>
  <si>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</si>
  <si>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</si>
  <si>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</si>
  <si>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</si>
  <si>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</si>
  <si>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</si>
  <si>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</si>
  <si>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</si>
  <si>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</si>
  <si>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</si>
  <si>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</si>
  <si>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</si>
  <si>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</si>
  <si>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</si>
  <si>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</si>
  <si>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</si>
  <si>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</si>
  <si>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</si>
  <si>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</si>
  <si>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</si>
  <si>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</si>
  <si>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</si>
  <si>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</si>
  <si>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</si>
  <si>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</si>
  <si>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</si>
  <si>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</si>
  <si>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</si>
  <si>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</si>
  <si>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</si>
  <si>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</si>
  <si>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</si>
  <si>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</si>
  <si>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</si>
  <si>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</si>
  <si>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</si>
  <si>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</si>
  <si>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</si>
  <si>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</si>
  <si>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</si>
  <si>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</si>
  <si>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</si>
  <si>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</si>
  <si>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</si>
  <si>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</si>
  <si>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</si>
  <si>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</si>
  <si>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</si>
  <si>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</si>
  <si>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</si>
  <si>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</si>
  <si>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</si>
  <si>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</si>
  <si>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</si>
  <si>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</si>
  <si>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</si>
  <si>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</si>
  <si>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</si>
  <si>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</si>
  <si>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</si>
  <si>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</si>
  <si>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</si>
  <si>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</si>
  <si>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</si>
  <si>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</si>
  <si>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</si>
  <si>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</si>
  <si>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</si>
  <si>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</si>
  <si>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</si>
  <si>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</si>
  <si>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</si>
  <si>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</si>
  <si>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</si>
  <si>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</si>
  <si>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</si>
  <si>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</si>
  <si>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</si>
  <si>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</si>
  <si>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</si>
  <si>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</si>
  <si>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</si>
  <si>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</si>
  <si>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</si>
  <si>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</si>
  <si>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</si>
  <si>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</si>
  <si>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</si>
  <si>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</si>
  <si>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</si>
  <si>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</si>
  <si>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</si>
  <si>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</si>
  <si>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</si>
  <si>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</si>
  <si>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</si>
  <si>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</si>
  <si>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</si>
  <si>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</si>
  <si>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</si>
  <si>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</si>
  <si>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</si>
  <si>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</si>
  <si>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</si>
  <si>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</si>
  <si>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</si>
  <si>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</si>
  <si>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</si>
  <si>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</si>
  <si>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</si>
  <si>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</si>
  <si>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</si>
  <si>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</si>
  <si>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</si>
  <si>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</si>
  <si>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</si>
  <si>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</si>
  <si>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</si>
  <si>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</si>
  <si>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</si>
  <si>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</si>
  <si>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</si>
  <si>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</si>
  <si>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</si>
  <si>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</si>
  <si>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</si>
  <si>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</si>
  <si>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</si>
  <si>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</si>
  <si>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</si>
  <si>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</si>
  <si>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</si>
  <si>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</si>
  <si>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</si>
  <si>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</si>
  <si>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</si>
  <si>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</si>
  <si>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</si>
  <si>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</si>
  <si>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</si>
  <si>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</si>
  <si>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</si>
  <si>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</si>
  <si>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</si>
  <si>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</si>
  <si>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</si>
  <si>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</si>
  <si>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</si>
  <si>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</si>
  <si>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</si>
  <si>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</si>
  <si>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</si>
  <si>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</si>
  <si>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</si>
  <si>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</si>
  <si>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</si>
  <si>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</si>
  <si>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</si>
  <si>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</si>
  <si>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</si>
  <si>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</si>
  <si>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</si>
  <si>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</si>
  <si>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</si>
  <si>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</si>
  <si>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</si>
  <si>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</si>
  <si>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</si>
  <si>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</si>
  <si>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</si>
  <si>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</si>
  <si>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</si>
  <si>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</si>
  <si>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</si>
  <si>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</si>
  <si>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</si>
  <si>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</si>
  <si>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</si>
  <si>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</si>
  <si>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</si>
  <si>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</si>
  <si>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</si>
  <si>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</si>
  <si>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</si>
  <si>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</si>
  <si>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</si>
  <si>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</si>
  <si>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</si>
  <si>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</si>
  <si>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</si>
  <si>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</si>
  <si>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</si>
  <si>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</si>
  <si>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</si>
  <si>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</si>
  <si>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</si>
  <si>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</si>
  <si>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</si>
  <si>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</si>
  <si>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</si>
  <si>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</si>
  <si>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</si>
  <si>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</si>
  <si>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</si>
  <si>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</si>
  <si>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</si>
  <si>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</si>
  <si>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</si>
  <si>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</si>
  <si>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</si>
  <si>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</si>
  <si>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</si>
  <si>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</si>
  <si>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</si>
  <si>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</si>
  <si>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</si>
  <si>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</si>
  <si>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</si>
  <si>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</si>
  <si>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</si>
  <si>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</si>
  <si>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</si>
  <si>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</si>
  <si>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</si>
  <si>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</si>
  <si>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</si>
  <si>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</si>
  <si>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</si>
  <si>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</si>
  <si>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</si>
  <si>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</si>
  <si>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</si>
  <si>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</si>
  <si>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</si>
  <si>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</si>
  <si>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</si>
  <si>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</si>
  <si>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</si>
  <si>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</si>
  <si>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</si>
  <si>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</si>
  <si>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</si>
  <si>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</si>
  <si>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</si>
  <si>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</si>
  <si>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</si>
  <si>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</si>
  <si>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</si>
  <si>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</si>
  <si>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</si>
  <si>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</si>
  <si>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</si>
  <si>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</si>
  <si>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</si>
  <si>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</si>
  <si>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</si>
  <si>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</si>
  <si>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</si>
  <si>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</si>
  <si>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</si>
  <si>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</si>
  <si>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</si>
  <si>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</si>
  <si>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</si>
  <si>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</si>
  <si>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</si>
  <si>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</si>
  <si>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</si>
  <si>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</si>
  <si>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</si>
  <si>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</si>
  <si>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</si>
  <si>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</si>
  <si>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</si>
  <si>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</si>
  <si>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</si>
  <si>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</si>
  <si>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</si>
  <si>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</si>
  <si>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</si>
  <si>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</si>
  <si>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</si>
  <si>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</si>
  <si>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</si>
  <si>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</si>
  <si>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</si>
  <si>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</si>
  <si>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</si>
  <si>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</si>
  <si>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</si>
  <si>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</si>
  <si>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</si>
  <si>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</si>
  <si>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</si>
  <si>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</si>
  <si>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</si>
  <si>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</si>
  <si>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</si>
  <si>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</si>
  <si>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</si>
  <si>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</si>
  <si>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</si>
  <si>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</si>
  <si>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</si>
  <si>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</si>
  <si>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</si>
  <si>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</si>
  <si>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</si>
  <si>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</si>
  <si>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</si>
  <si>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</si>
  <si>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</si>
  <si>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</si>
  <si>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</si>
  <si>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</si>
  <si>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</si>
  <si>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</si>
  <si>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</si>
  <si>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</si>
  <si>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</si>
  <si>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</si>
  <si>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</si>
  <si>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</si>
  <si>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</si>
  <si>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</si>
  <si>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</si>
  <si>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</si>
  <si>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</si>
  <si>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</si>
  <si>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</si>
  <si>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</si>
  <si>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</si>
  <si>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</si>
  <si>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</si>
  <si>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</si>
  <si>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</si>
  <si>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</si>
  <si>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</si>
  <si>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</si>
  <si>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</si>
  <si>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</si>
  <si>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</si>
  <si>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</si>
  <si>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</si>
  <si>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</si>
  <si>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</si>
  <si>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</si>
  <si>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</si>
  <si>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</si>
  <si>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</si>
  <si>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</si>
  <si>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</si>
  <si>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</si>
  <si>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</si>
  <si>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</si>
  <si>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</si>
  <si>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</si>
  <si>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</si>
  <si>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</si>
  <si>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</si>
  <si>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</si>
  <si>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</si>
  <si>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</si>
  <si>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</si>
  <si>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</si>
  <si>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</si>
  <si>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</si>
  <si>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</si>
  <si>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</si>
  <si>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</si>
  <si>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</si>
  <si>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</si>
  <si>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</si>
  <si>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</si>
  <si>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</si>
  <si>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</si>
  <si>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</si>
  <si>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</si>
  <si>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</si>
  <si>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</si>
  <si>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</si>
  <si>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</si>
  <si>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</si>
  <si>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</si>
  <si>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</si>
  <si>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</si>
  <si>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</si>
  <si>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</si>
  <si>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</si>
  <si>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</si>
  <si>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</si>
  <si>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</si>
  <si>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</si>
  <si>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</si>
  <si>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</si>
  <si>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</si>
  <si>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</si>
  <si>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</si>
  <si>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</si>
  <si>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</si>
  <si>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</si>
  <si>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</si>
  <si>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</si>
  <si>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</si>
  <si>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</si>
  <si>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</si>
  <si>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</si>
  <si>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</si>
  <si>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</si>
  <si>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</si>
  <si>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</si>
  <si>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</si>
  <si>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</si>
  <si>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</si>
  <si>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</si>
  <si>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</si>
  <si>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</si>
  <si>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</si>
  <si>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</si>
  <si>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</si>
  <si>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</si>
  <si>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</si>
  <si>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</si>
  <si>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</si>
  <si>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</si>
  <si>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</si>
  <si>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</si>
  <si>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</si>
  <si>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</si>
  <si>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</si>
  <si>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</si>
  <si>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</si>
  <si>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</si>
  <si>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</si>
  <si>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</si>
  <si>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</si>
  <si>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</si>
  <si>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</si>
  <si>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</si>
  <si>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</si>
  <si>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</si>
  <si>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</si>
  <si>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</si>
  <si>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</si>
  <si>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</si>
  <si>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</si>
  <si>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</si>
  <si>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</si>
  <si>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</si>
  <si>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</si>
  <si>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</si>
  <si>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</si>
  <si>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</si>
  <si>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</si>
  <si>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</si>
  <si>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</si>
  <si>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</si>
  <si>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</si>
  <si>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</si>
  <si>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</si>
  <si>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</si>
  <si>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</si>
  <si>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</si>
  <si>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</si>
  <si>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</si>
  <si>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</si>
  <si>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</si>
  <si>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</si>
  <si>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</si>
  <si>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</si>
  <si>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</si>
  <si>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</si>
  <si>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</si>
  <si>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</si>
  <si>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</si>
  <si>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</si>
  <si>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</si>
  <si>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</si>
  <si>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</si>
  <si>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</si>
  <si>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</si>
  <si>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</si>
  <si>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</si>
  <si>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</si>
  <si>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</si>
  <si>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</si>
  <si>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</si>
  <si>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</si>
  <si>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</si>
  <si>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</si>
  <si>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</si>
  <si>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</si>
  <si>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</si>
  <si>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</si>
  <si>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</si>
  <si>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</si>
  <si>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</si>
  <si>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</si>
  <si>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</si>
  <si>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</si>
  <si>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</si>
  <si>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</si>
  <si>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</si>
  <si>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</si>
  <si>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</si>
  <si>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</si>
  <si>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</si>
  <si>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</si>
  <si>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</si>
  <si>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</si>
  <si>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</si>
  <si>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</si>
  <si>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</si>
  <si>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</si>
  <si>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</si>
  <si>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</si>
  <si>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</si>
  <si>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</si>
  <si>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</si>
  <si>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</si>
  <si>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</si>
  <si>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</si>
  <si>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</si>
  <si>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</si>
  <si>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</si>
  <si>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</si>
  <si>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</si>
  <si>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</si>
  <si>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</si>
  <si>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</si>
  <si>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</si>
  <si>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</si>
  <si>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</si>
  <si>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</si>
  <si>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</si>
  <si>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</si>
  <si>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</si>
  <si>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</si>
  <si>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</si>
  <si>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</si>
  <si>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</si>
  <si>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</si>
  <si>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</si>
  <si>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</si>
  <si>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</si>
  <si>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</si>
  <si>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</si>
  <si>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</si>
  <si>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</si>
  <si>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</si>
  <si>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</si>
  <si>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</si>
  <si>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</si>
  <si>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</si>
  <si>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</si>
  <si>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</si>
  <si>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</si>
  <si>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</si>
  <si>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</si>
  <si>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</si>
  <si>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</si>
  <si>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</si>
  <si>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</si>
  <si>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</si>
  <si>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</si>
  <si>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</si>
  <si>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</si>
  <si>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</si>
  <si>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</si>
  <si>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</si>
  <si>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</si>
  <si>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</si>
  <si>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</si>
  <si>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</si>
  <si>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</si>
  <si>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</si>
  <si>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</si>
  <si>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</si>
  <si>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</si>
  <si>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</si>
  <si>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</si>
  <si>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</si>
  <si>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</si>
  <si>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</si>
  <si>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</si>
  <si>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</si>
  <si>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</si>
  <si>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</si>
  <si>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</si>
  <si>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</si>
  <si>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</si>
  <si>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</si>
  <si>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</si>
  <si>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</si>
  <si>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</si>
  <si>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</si>
  <si>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</si>
  <si>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</si>
  <si>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</si>
  <si>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</si>
  <si>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</si>
  <si>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</si>
  <si>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</si>
  <si>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</si>
  <si>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</si>
  <si>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</si>
  <si>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</si>
  <si>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</si>
  <si>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</si>
  <si>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</si>
  <si>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</si>
  <si>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</si>
  <si>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</si>
  <si>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</si>
  <si>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</si>
  <si>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</si>
  <si>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</si>
  <si>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</si>
  <si>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</si>
  <si>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</si>
  <si>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</si>
  <si>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</si>
  <si>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</si>
  <si>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</si>
  <si>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</si>
  <si>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</si>
  <si>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</si>
  <si>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</si>
  <si>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</si>
  <si>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</si>
  <si>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</si>
  <si>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</si>
  <si>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</si>
  <si>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</si>
  <si>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</si>
  <si>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</si>
  <si>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</si>
  <si>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</si>
  <si>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</si>
  <si>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</si>
  <si>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</si>
  <si>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</si>
  <si>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</si>
  <si>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</si>
  <si>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</si>
  <si>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</si>
  <si>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</si>
  <si>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</si>
  <si>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</si>
  <si>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</si>
  <si>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</si>
  <si>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</si>
  <si>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</si>
  <si>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</si>
  <si>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</si>
  <si>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</si>
  <si>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</si>
  <si>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</si>
  <si>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</si>
  <si>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</si>
  <si>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</si>
  <si>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</si>
  <si>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</si>
  <si>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</si>
  <si>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</si>
  <si>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</si>
  <si>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</si>
  <si>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</si>
  <si>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</si>
  <si>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</si>
  <si>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</si>
  <si>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</si>
  <si>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</si>
  <si>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</si>
  <si>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</si>
  <si>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</si>
  <si>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</si>
  <si>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</si>
  <si>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</si>
  <si>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</si>
  <si>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</si>
  <si>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</si>
  <si>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</si>
  <si>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</si>
  <si>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</si>
  <si>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</si>
  <si>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</si>
  <si>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</si>
  <si>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</si>
  <si>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</si>
  <si>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</si>
  <si>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</si>
  <si>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</si>
  <si>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</si>
  <si>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</si>
  <si>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</si>
  <si>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</si>
  <si>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</si>
  <si>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</si>
  <si>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</si>
  <si>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</si>
  <si>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</si>
  <si>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</si>
  <si>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</si>
  <si>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</si>
  <si>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</si>
  <si>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</si>
  <si>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</si>
  <si>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</si>
  <si>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</si>
  <si>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</si>
  <si>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</si>
  <si>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</si>
  <si>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</si>
  <si>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</si>
  <si>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</si>
  <si>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</si>
  <si>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</si>
  <si>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</si>
  <si>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</si>
  <si>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</si>
  <si>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</si>
  <si>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</si>
  <si>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</si>
  <si>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</si>
  <si>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</si>
  <si>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</si>
  <si>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</si>
  <si>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</si>
  <si>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</si>
  <si>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</si>
  <si>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</si>
  <si>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</si>
  <si>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</si>
  <si>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</si>
  <si>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</si>
  <si>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</si>
  <si>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</si>
  <si>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</si>
  <si>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</si>
  <si>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</si>
  <si>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</si>
  <si>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</si>
  <si>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</si>
  <si>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</si>
  <si>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</si>
  <si>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</si>
  <si>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</si>
  <si>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</si>
  <si>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</si>
  <si>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</si>
  <si>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</si>
  <si>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</si>
  <si>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</si>
  <si>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</si>
  <si>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</si>
  <si>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</si>
  <si>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</si>
  <si>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</si>
  <si>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</si>
  <si>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</si>
  <si>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</si>
  <si>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</si>
  <si>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</si>
  <si>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</si>
  <si>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</si>
  <si>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</si>
  <si>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</si>
  <si>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</si>
  <si>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</si>
  <si>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</si>
  <si>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</si>
  <si>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</si>
  <si>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</si>
  <si>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</si>
  <si>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</si>
  <si>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</si>
  <si>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</si>
  <si>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</si>
  <si>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</si>
  <si>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</si>
  <si>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</si>
  <si>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</si>
  <si>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</si>
  <si>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</si>
  <si>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</si>
  <si>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</si>
  <si>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</si>
  <si>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</si>
  <si>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</si>
  <si>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</si>
  <si>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</si>
  <si>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</si>
  <si>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</si>
  <si>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</si>
  <si>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</si>
  <si>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</si>
  <si>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</si>
  <si>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</si>
  <si>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</si>
  <si>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</si>
  <si>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</si>
  <si>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</si>
  <si>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</si>
  <si>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</si>
  <si>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</si>
  <si>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</si>
  <si>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</si>
  <si>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</si>
  <si>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</si>
  <si>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</si>
  <si>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</si>
  <si>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</si>
  <si>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</si>
  <si>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</si>
  <si>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</si>
  <si>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</si>
  <si>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</si>
  <si>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</si>
  <si>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</si>
  <si>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</si>
  <si>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</si>
  <si>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</si>
  <si>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</si>
  <si>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</si>
  <si>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</si>
  <si>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</si>
  <si>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</si>
  <si>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</si>
  <si>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</si>
  <si>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</si>
  <si>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</si>
  <si>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</si>
  <si>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</si>
  <si>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</si>
  <si>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</si>
  <si>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</si>
  <si>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</si>
  <si>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</si>
  <si>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</si>
  <si>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</si>
  <si>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</si>
  <si>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</si>
  <si>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</si>
  <si>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</si>
  <si>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</si>
  <si>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</si>
  <si>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</si>
  <si>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</si>
  <si>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</si>
  <si>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</si>
  <si>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</si>
  <si>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</si>
  <si>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</si>
  <si>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</si>
  <si>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</si>
  <si>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</si>
  <si>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</si>
  <si>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</si>
  <si>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</si>
  <si>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</si>
  <si>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</si>
  <si>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</si>
  <si>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</si>
  <si>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</si>
  <si>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</si>
  <si>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</si>
  <si>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</si>
  <si>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</si>
  <si>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</si>
  <si>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</si>
  <si>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</si>
  <si>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</si>
  <si>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</si>
  <si>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</si>
  <si>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</si>
  <si>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</si>
  <si>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</si>
  <si>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</si>
  <si>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</si>
  <si>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</si>
  <si>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</si>
  <si>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</si>
  <si>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</si>
  <si>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</si>
  <si>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</si>
  <si>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</si>
  <si>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</si>
  <si>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</si>
  <si>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</si>
  <si>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</si>
  <si>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</si>
  <si>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</si>
  <si>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</si>
  <si>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</si>
  <si>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</si>
  <si>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</si>
  <si>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</si>
  <si>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</si>
  <si>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</si>
  <si>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</si>
  <si>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</si>
  <si>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</si>
  <si>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</si>
  <si>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</si>
  <si>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</si>
  <si>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</si>
  <si>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</si>
  <si>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</si>
  <si>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</si>
  <si>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</si>
  <si>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</si>
  <si>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</si>
  <si>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</si>
  <si>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</si>
  <si>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</si>
  <si>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</si>
  <si>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</si>
  <si>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</si>
  <si>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</si>
  <si>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</si>
  <si>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</si>
  <si>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</si>
  <si>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</si>
  <si>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</si>
  <si>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</si>
  <si>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</si>
  <si>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</si>
  <si>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</si>
  <si>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</si>
  <si>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</si>
  <si>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</si>
  <si>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</si>
  <si>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</si>
  <si>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</si>
  <si>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</si>
  <si>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</si>
  <si>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</si>
  <si>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</si>
  <si>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</si>
  <si>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</si>
  <si>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</si>
  <si>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</si>
  <si>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</si>
  <si>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</si>
  <si>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</si>
  <si>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</si>
  <si>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</si>
  <si>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</si>
  <si>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</si>
  <si>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</si>
  <si>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</si>
  <si>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</si>
  <si>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</si>
  <si>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</si>
  <si>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</si>
  <si>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</si>
  <si>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</si>
  <si>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</si>
  <si>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</si>
  <si>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</si>
  <si>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</si>
  <si>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</si>
  <si>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</si>
  <si>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</si>
  <si>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</si>
  <si>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</si>
  <si>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</si>
  <si>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</si>
  <si>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</si>
  <si>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</si>
  <si>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</si>
  <si>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</si>
  <si>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</si>
  <si>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</si>
  <si>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</si>
  <si>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</si>
  <si>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</si>
  <si>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</si>
  <si>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</si>
  <si>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</si>
  <si>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</si>
  <si>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</si>
  <si>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</si>
  <si>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</si>
  <si>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</si>
  <si>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</si>
  <si>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</si>
  <si>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</si>
  <si>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</si>
  <si>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</si>
  <si>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</si>
  <si>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</si>
  <si>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</si>
  <si>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</si>
  <si>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</si>
  <si>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</si>
  <si>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</si>
  <si>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</si>
  <si>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</si>
  <si>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</si>
  <si>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</si>
  <si>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</si>
  <si>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</si>
  <si>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</si>
  <si>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</si>
  <si>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</si>
  <si>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</si>
  <si>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</si>
  <si>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</si>
  <si>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</si>
  <si>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</si>
  <si>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</si>
  <si>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</si>
  <si>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</si>
  <si>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</si>
  <si>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</si>
  <si>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</si>
  <si>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</si>
  <si>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</si>
  <si>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</si>
  <si>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</si>
  <si>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</si>
  <si>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</si>
  <si>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</si>
  <si>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</si>
  <si>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</si>
  <si>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</si>
  <si>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</si>
  <si>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</si>
  <si>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</si>
  <si>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</si>
  <si>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</si>
  <si>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</si>
  <si>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</si>
  <si>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</si>
  <si>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</si>
  <si>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</si>
  <si>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</si>
  <si>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</si>
  <si>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</si>
  <si>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</si>
  <si>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</si>
  <si>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</si>
  <si>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</si>
  <si>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</si>
  <si>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</si>
  <si>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</si>
  <si>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</si>
  <si>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</si>
  <si>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</si>
  <si>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</si>
  <si>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</si>
  <si>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</si>
  <si>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</si>
  <si>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</si>
  <si>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</si>
  <si>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</si>
  <si>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</si>
  <si>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</si>
  <si>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</si>
  <si>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</si>
  <si>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</si>
  <si>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</si>
  <si>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</si>
  <si>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</si>
  <si>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</si>
  <si>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</si>
  <si>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</si>
  <si>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</si>
  <si>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</si>
  <si>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</si>
  <si>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</si>
  <si>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</si>
  <si>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</si>
  <si>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</si>
  <si>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</si>
  <si>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</si>
  <si>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</si>
  <si>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</si>
  <si>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</si>
  <si>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</si>
  <si>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</si>
  <si>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</si>
  <si>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</si>
  <si>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</si>
  <si>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</si>
  <si>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</si>
  <si>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</si>
  <si>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</si>
  <si>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</si>
  <si>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</si>
  <si>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</si>
  <si>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</si>
  <si>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</si>
  <si>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</si>
  <si>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</si>
  <si>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</si>
  <si>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</si>
  <si>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</si>
  <si>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</si>
  <si>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</si>
  <si>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</si>
  <si>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</si>
  <si>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</si>
  <si>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</si>
  <si>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</si>
  <si>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</si>
  <si>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</si>
  <si>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</si>
  <si>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</si>
  <si>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</si>
  <si>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</si>
  <si>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</si>
  <si>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</si>
  <si>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</si>
  <si>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</si>
  <si>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</si>
  <si>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</si>
  <si>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</si>
  <si>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</si>
  <si>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</si>
  <si>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</si>
  <si>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</si>
  <si>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</si>
  <si>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</si>
  <si>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</si>
  <si>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</si>
  <si>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</si>
  <si>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</si>
  <si>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</si>
  <si>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</si>
  <si>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</si>
  <si>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</si>
  <si>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</si>
  <si>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</si>
  <si>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</si>
  <si>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</si>
  <si>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</si>
  <si>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</si>
  <si>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</si>
  <si>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</si>
  <si>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</si>
  <si>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</si>
  <si>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</si>
  <si>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</si>
  <si>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</si>
  <si>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</si>
  <si>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</si>
  <si>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</si>
  <si>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</si>
  <si>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</si>
  <si>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</si>
  <si>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</si>
  <si>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</si>
  <si>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</si>
  <si>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</si>
  <si>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</si>
  <si>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</si>
  <si>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</si>
  <si>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</si>
  <si>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</si>
  <si>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</si>
  <si>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</si>
  <si>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</si>
  <si>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</si>
  <si>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</si>
  <si>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</si>
  <si>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</si>
  <si>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</si>
  <si>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</si>
  <si>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</si>
  <si>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</si>
  <si>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</si>
  <si>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</si>
  <si>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</si>
  <si>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</si>
  <si>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</si>
  <si>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</si>
  <si>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</si>
  <si>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</si>
  <si>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</si>
  <si>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</si>
  <si>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</si>
  <si>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</si>
  <si>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</si>
  <si>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</si>
  <si>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</si>
  <si>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</si>
  <si>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</si>
  <si>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</si>
  <si>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</si>
  <si>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</si>
  <si>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</si>
  <si>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</si>
  <si>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</si>
  <si>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</si>
  <si>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</si>
  <si>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</si>
  <si>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</si>
  <si>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</si>
  <si>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</si>
  <si>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</si>
  <si>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</si>
  <si>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</si>
  <si>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</si>
  <si>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</si>
  <si>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</si>
  <si>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</si>
  <si>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</si>
  <si>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</si>
  <si>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</si>
  <si>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</si>
  <si>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</si>
  <si>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</si>
  <si>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</si>
  <si>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</si>
  <si>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</si>
  <si>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</si>
  <si>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</si>
  <si>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</si>
  <si>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</si>
  <si>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</si>
  <si>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</si>
  <si>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</si>
  <si>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</si>
  <si>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</si>
  <si>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</si>
  <si>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</si>
  <si>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</si>
  <si>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</si>
  <si>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</si>
  <si>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</si>
  <si>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</si>
  <si>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</si>
  <si>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</si>
  <si>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</si>
  <si>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</si>
  <si>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</si>
  <si>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</si>
  <si>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</si>
  <si>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</si>
  <si>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</si>
  <si>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</si>
  <si>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</si>
  <si>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</si>
  <si>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</si>
  <si>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</si>
  <si>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</si>
  <si>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</si>
  <si>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</si>
  <si>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</si>
  <si>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</si>
  <si>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</si>
  <si>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</si>
  <si>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</si>
  <si>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</si>
  <si>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</si>
  <si>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</si>
  <si>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</si>
  <si>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</si>
  <si>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</si>
  <si>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</si>
  <si>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</si>
  <si>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</si>
  <si>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</si>
  <si>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</si>
  <si>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</si>
  <si>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</si>
  <si>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</si>
  <si>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</si>
  <si>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</si>
  <si>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</si>
  <si>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</si>
  <si>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</si>
  <si>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</si>
  <si>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</si>
  <si>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</si>
  <si>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</si>
  <si>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</si>
  <si>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</si>
  <si>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</si>
  <si>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</si>
  <si>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</si>
  <si>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</si>
  <si>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</si>
  <si>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</si>
  <si>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</si>
  <si>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</si>
  <si>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</si>
  <si>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</si>
  <si>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</si>
  <si>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</si>
  <si>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</si>
  <si>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</si>
  <si>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</si>
  <si>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</si>
  <si>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</si>
  <si>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</si>
  <si>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</si>
  <si>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</si>
  <si>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</si>
  <si>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</si>
  <si>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</si>
  <si>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</si>
  <si>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</si>
  <si>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</si>
  <si>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</si>
  <si>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</si>
  <si>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</si>
  <si>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</si>
  <si>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</si>
  <si>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</si>
  <si>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</si>
  <si>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</si>
  <si>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</si>
  <si>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</si>
  <si>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</si>
  <si>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</si>
  <si>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</si>
  <si>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</si>
  <si>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</si>
  <si>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</si>
  <si>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</si>
  <si>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</si>
  <si>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</si>
  <si>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</si>
  <si>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</si>
  <si>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</si>
  <si>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</si>
  <si>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</si>
  <si>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</si>
  <si>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</si>
  <si>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</si>
  <si>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</si>
  <si>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</si>
  <si>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</si>
  <si>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</si>
  <si>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</si>
  <si>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</si>
  <si>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</si>
  <si>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</si>
  <si>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</si>
  <si>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</si>
  <si>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</si>
  <si>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</si>
  <si>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</si>
  <si>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</si>
  <si>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</si>
  <si>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</si>
  <si>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</si>
  <si>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</si>
  <si>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</si>
  <si>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</si>
  <si>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</si>
  <si>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</si>
  <si>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</si>
  <si>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</si>
  <si>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</si>
  <si>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</si>
  <si>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</si>
  <si>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</si>
  <si>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</si>
  <si>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</si>
  <si>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</si>
  <si>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</si>
  <si>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</si>
  <si>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</si>
  <si>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</si>
  <si>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</si>
  <si>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</si>
  <si>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</si>
  <si>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</si>
  <si>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</si>
  <si>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</si>
  <si>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</si>
  <si>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</si>
  <si>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</si>
  <si>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</si>
  <si>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</si>
  <si>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</si>
  <si>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</si>
  <si>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</si>
  <si>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</si>
  <si>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</si>
  <si>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</si>
  <si>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</si>
  <si>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</si>
  <si>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</si>
  <si>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</si>
  <si>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</si>
  <si>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</si>
  <si>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</si>
  <si>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</si>
  <si>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</si>
  <si>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</si>
  <si>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</si>
  <si>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</si>
  <si>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</si>
  <si>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</si>
  <si>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</si>
  <si>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</si>
  <si>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</si>
  <si>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</si>
  <si>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</si>
  <si>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</si>
  <si>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</si>
  <si>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</si>
  <si>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</si>
  <si>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</si>
  <si>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</si>
  <si>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</si>
  <si>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</si>
  <si>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</si>
  <si>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</si>
  <si>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</si>
  <si>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</si>
  <si>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</si>
  <si>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</si>
  <si>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</si>
  <si>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</si>
  <si>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</si>
  <si>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</si>
  <si>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</si>
  <si>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</si>
  <si>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</si>
  <si>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</si>
  <si>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</si>
  <si>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</si>
  <si>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</si>
  <si>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</si>
  <si>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</si>
  <si>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</si>
  <si>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</si>
  <si>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</si>
  <si>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</si>
  <si>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</si>
  <si>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</si>
  <si>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</si>
  <si>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</si>
  <si>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</si>
  <si>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</si>
  <si>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</si>
  <si>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</si>
  <si>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</si>
  <si>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</si>
  <si>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</si>
  <si>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</si>
  <si>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</si>
  <si>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</si>
  <si>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</si>
  <si>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</si>
  <si>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</si>
  <si>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</si>
  <si>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</si>
  <si>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</si>
  <si>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</si>
  <si>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</si>
  <si>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</si>
  <si>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</si>
  <si>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</si>
  <si>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</si>
  <si>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</si>
  <si>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</si>
  <si>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</si>
  <si>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</si>
  <si>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</si>
  <si>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</si>
  <si>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</si>
  <si>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</si>
  <si>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</si>
  <si>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</si>
  <si>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</si>
  <si>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</si>
  <si>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</si>
  <si>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</si>
  <si>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</si>
  <si>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</si>
  <si>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</si>
  <si>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</si>
  <si>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</si>
  <si>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</si>
  <si>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</si>
  <si>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</si>
  <si>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</si>
  <si>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</si>
  <si>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</si>
  <si>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</si>
  <si>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</si>
  <si>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</si>
  <si>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</si>
  <si>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</si>
  <si>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</si>
  <si>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</si>
  <si>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</si>
  <si>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</si>
  <si>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</si>
  <si>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</si>
  <si>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</si>
  <si>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</si>
  <si>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</si>
  <si>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</si>
  <si>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</si>
  <si>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</si>
  <si>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</si>
  <si>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</si>
  <si>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</si>
  <si>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</si>
  <si>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</si>
  <si>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</si>
  <si>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</si>
  <si>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</si>
  <si>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</si>
  <si>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</si>
  <si>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</si>
  <si>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</si>
  <si>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</si>
  <si>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</si>
  <si>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</si>
  <si>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</si>
  <si>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</si>
  <si>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</si>
  <si>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</si>
  <si>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</si>
  <si>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</si>
  <si>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</si>
  <si>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</si>
  <si>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</si>
  <si>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</si>
  <si>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</si>
  <si>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</si>
  <si>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</si>
  <si>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</si>
  <si>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</si>
  <si>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</si>
  <si>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</si>
  <si>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</si>
  <si>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</si>
  <si>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</si>
  <si>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</si>
  <si>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</si>
  <si>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</si>
  <si>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</si>
  <si>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</si>
  <si>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</si>
  <si>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</si>
  <si>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</si>
  <si>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</si>
  <si>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</si>
  <si>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</si>
  <si>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</si>
  <si>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</si>
  <si>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</si>
  <si>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</si>
  <si>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</si>
  <si>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</si>
  <si>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</si>
  <si>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</si>
  <si>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</si>
  <si>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</si>
  <si>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</si>
  <si>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</si>
  <si>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</si>
  <si>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</si>
  <si>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</si>
  <si>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</si>
  <si>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</si>
  <si>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</si>
  <si>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</si>
  <si>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</si>
  <si>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</si>
  <si>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</si>
  <si>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</si>
  <si>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</si>
  <si>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</si>
  <si>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</si>
  <si>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</si>
  <si>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</si>
  <si>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</si>
  <si>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</si>
  <si>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</si>
  <si>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</si>
  <si>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</si>
  <si>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</si>
  <si>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</si>
  <si>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</si>
  <si>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</si>
  <si>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</si>
  <si>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</si>
  <si>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</si>
  <si>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</si>
  <si>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</si>
  <si>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</si>
  <si>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</si>
  <si>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</si>
  <si>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</si>
  <si>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</si>
  <si>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</si>
  <si>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</si>
  <si>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</si>
  <si>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</si>
  <si>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</si>
  <si>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</si>
  <si>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</si>
  <si>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</si>
  <si>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</si>
  <si>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</si>
  <si>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</si>
  <si>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</si>
  <si>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</si>
  <si>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</si>
  <si>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</si>
  <si>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</si>
  <si>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</si>
  <si>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</si>
  <si>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</si>
  <si>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</si>
  <si>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</si>
  <si>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</si>
  <si>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</si>
  <si>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</si>
  <si>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</si>
  <si>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</si>
  <si>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</si>
  <si>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</si>
  <si>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</si>
  <si>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</si>
  <si>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</si>
  <si>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</si>
  <si>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</si>
  <si>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</si>
  <si>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</si>
  <si>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</si>
  <si>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</si>
  <si>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</si>
  <si>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</si>
  <si>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</si>
  <si>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</si>
  <si>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</si>
  <si>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</si>
  <si>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</si>
  <si>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</si>
  <si>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</si>
  <si>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</si>
  <si>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</si>
  <si>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</si>
  <si>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</si>
  <si>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</si>
  <si>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</si>
  <si>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</si>
  <si>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</si>
  <si>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</si>
  <si>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</si>
  <si>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</si>
  <si>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</si>
  <si>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</si>
  <si>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</si>
  <si>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</si>
  <si>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</si>
  <si>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</si>
  <si>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</si>
  <si>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</si>
  <si>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</si>
  <si>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</si>
  <si>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</si>
  <si>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</si>
  <si>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</si>
  <si>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</si>
  <si>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</si>
  <si>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</si>
  <si>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</si>
  <si>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</si>
  <si>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</si>
  <si>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</si>
  <si>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</si>
  <si>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</si>
  <si>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</si>
  <si>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</si>
  <si>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</si>
  <si>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</si>
  <si>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</si>
  <si>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</si>
  <si>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</si>
  <si>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</si>
  <si>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</si>
  <si>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</si>
  <si>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</si>
  <si>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</si>
  <si>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</si>
  <si>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</si>
  <si>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</si>
  <si>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</si>
  <si>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</si>
  <si>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</si>
  <si>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</si>
  <si>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</si>
  <si>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</si>
  <si>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</si>
  <si>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</si>
  <si>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</si>
  <si>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</si>
  <si>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</si>
  <si>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</si>
  <si>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</si>
  <si>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</si>
  <si>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</si>
  <si>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</si>
  <si>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</si>
  <si>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</si>
  <si>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</si>
  <si>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</si>
  <si>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</si>
  <si>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</si>
  <si>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</si>
  <si>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</si>
  <si>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</si>
  <si>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</si>
  <si>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</si>
  <si>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</si>
  <si>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</si>
  <si>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</si>
  <si>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</si>
  <si>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</si>
  <si>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</si>
  <si>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</si>
  <si>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</si>
  <si>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</si>
  <si>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</si>
  <si>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</si>
  <si>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</si>
  <si>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</si>
  <si>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</si>
  <si>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</si>
  <si>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</si>
  <si>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</si>
  <si>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</si>
  <si>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</si>
  <si>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</si>
  <si>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</si>
  <si>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</si>
  <si>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</si>
  <si>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</si>
  <si>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</si>
  <si>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</si>
  <si>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</si>
  <si>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</si>
  <si>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</si>
  <si>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</si>
  <si>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</si>
  <si>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</si>
  <si>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</si>
  <si>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</si>
  <si>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</si>
  <si>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</si>
  <si>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</si>
  <si>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</si>
  <si>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</si>
  <si>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</si>
  <si>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</si>
  <si>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</si>
  <si>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</si>
  <si>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</si>
  <si>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</si>
  <si>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</si>
  <si>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</si>
  <si>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</si>
  <si>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</si>
  <si>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</si>
  <si>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</si>
  <si>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</si>
  <si>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</si>
  <si>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</si>
  <si>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</si>
  <si>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</si>
  <si>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</si>
  <si>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</si>
  <si>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</si>
  <si>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</si>
  <si>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</si>
  <si>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</si>
  <si>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</si>
  <si>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</si>
  <si>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</si>
  <si>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</si>
  <si>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</si>
  <si>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</si>
  <si>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</si>
  <si>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</si>
  <si>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</si>
  <si>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</si>
  <si>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</si>
  <si>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</si>
  <si>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</si>
  <si>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</si>
  <si>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</si>
  <si>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</si>
  <si>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</si>
  <si>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</si>
  <si>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</si>
  <si>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</si>
  <si>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</si>
  <si>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</si>
  <si>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</si>
  <si>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</si>
  <si>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</si>
  <si>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</si>
  <si>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</si>
  <si>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</si>
  <si>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</si>
  <si>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</si>
  <si>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</si>
  <si>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</si>
  <si>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</si>
  <si>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</si>
  <si>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</si>
  <si>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</si>
  <si>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</si>
  <si>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</si>
  <si>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</si>
  <si>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</si>
  <si>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</si>
  <si>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</si>
  <si>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</si>
  <si>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</si>
  <si>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</si>
  <si>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</si>
  <si>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</si>
  <si>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</si>
  <si>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</si>
  <si>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</si>
  <si>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</si>
  <si>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</si>
  <si>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</si>
  <si>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</si>
  <si>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</si>
  <si>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</si>
  <si>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</si>
  <si>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</si>
  <si>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</si>
  <si>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</si>
  <si>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</si>
  <si>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</si>
  <si>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</si>
  <si>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</si>
  <si>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</si>
  <si>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</si>
  <si>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</si>
  <si>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</si>
  <si>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</si>
  <si>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</si>
  <si>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</si>
  <si>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</si>
  <si>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</si>
  <si>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</si>
  <si>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</si>
  <si>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</si>
  <si>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</si>
  <si>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</si>
  <si>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</si>
  <si>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</si>
  <si>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</si>
  <si>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</si>
  <si>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</si>
  <si>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</si>
  <si>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</si>
  <si>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</si>
  <si>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</si>
  <si>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</si>
  <si>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</si>
  <si>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</si>
  <si>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</si>
  <si>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</si>
  <si>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</si>
  <si>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</si>
  <si>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</si>
  <si>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</si>
  <si>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</si>
  <si>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</si>
  <si>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</si>
  <si>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</si>
  <si>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</si>
  <si>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</si>
  <si>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</si>
  <si>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</si>
  <si>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</si>
  <si>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</si>
  <si>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</si>
  <si>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</si>
  <si>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</si>
  <si>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</si>
  <si>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</si>
  <si>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</si>
  <si>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</si>
  <si>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</si>
  <si>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</si>
  <si>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</si>
  <si>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</si>
  <si>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</si>
  <si>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</si>
  <si>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</si>
  <si>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</si>
  <si>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</si>
  <si>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</si>
  <si>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</si>
  <si>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</si>
  <si>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</si>
  <si>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</si>
  <si>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</si>
  <si>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</si>
  <si>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</si>
  <si>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</si>
  <si>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</si>
  <si>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</si>
  <si>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</si>
  <si>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</si>
  <si>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</si>
  <si>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</si>
  <si>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</si>
  <si>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</si>
  <si>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</si>
  <si>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</si>
  <si>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</si>
  <si>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</si>
  <si>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</si>
  <si>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</si>
  <si>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</si>
  <si>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</si>
  <si>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</si>
  <si>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</si>
  <si>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</si>
  <si>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</si>
  <si>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</si>
  <si>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</si>
  <si>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</si>
  <si>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</si>
  <si>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</si>
  <si>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</si>
  <si>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</si>
  <si>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</si>
  <si>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</si>
  <si>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</si>
  <si>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</si>
  <si>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</si>
  <si>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</si>
  <si>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</si>
  <si>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</si>
  <si>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</si>
  <si>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</si>
  <si>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</si>
  <si>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</si>
  <si>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</si>
  <si>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</si>
  <si>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</si>
  <si>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</si>
  <si>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</si>
  <si>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</si>
  <si>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</si>
  <si>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</si>
  <si>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</si>
  <si>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</si>
  <si>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</si>
  <si>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</si>
  <si>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</si>
  <si>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</si>
  <si>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</si>
  <si>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</si>
  <si>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</si>
  <si>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</si>
  <si>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</si>
  <si>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</si>
  <si>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</si>
  <si>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</si>
  <si>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</si>
  <si>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</si>
  <si>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</si>
  <si>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</si>
  <si>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</si>
  <si>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</si>
  <si>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</si>
  <si>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</si>
  <si>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</si>
  <si>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</si>
  <si>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</si>
  <si>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</si>
  <si>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</si>
  <si>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</si>
  <si>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</si>
  <si>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</si>
  <si>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</si>
  <si>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</si>
  <si>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</si>
  <si>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</si>
  <si>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</si>
  <si>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</si>
  <si>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</si>
  <si>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</si>
  <si>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</si>
  <si>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</si>
  <si>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</si>
  <si>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</si>
  <si>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</si>
  <si>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</si>
  <si>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</si>
  <si>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</si>
  <si>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</si>
  <si>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</si>
  <si>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</si>
  <si>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</si>
  <si>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</si>
  <si>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</si>
  <si>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</si>
  <si>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</si>
  <si>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</si>
  <si>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</si>
  <si>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</si>
  <si>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</si>
  <si>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</si>
  <si>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</si>
  <si>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</si>
  <si>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</si>
  <si>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</si>
  <si>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</si>
  <si>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</si>
  <si>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</si>
  <si>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</si>
  <si>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</si>
  <si>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</si>
  <si>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</si>
  <si>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</si>
  <si>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</si>
  <si>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</si>
  <si>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</si>
  <si>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</si>
  <si>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</si>
  <si>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</si>
  <si>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</si>
  <si>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</si>
  <si>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</si>
  <si>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</si>
  <si>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</si>
  <si>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</si>
  <si>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</si>
  <si>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</si>
  <si>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</si>
  <si>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</si>
  <si>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</si>
  <si>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</si>
  <si>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</si>
  <si>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</si>
  <si>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</si>
  <si>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</si>
  <si>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</si>
  <si>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</si>
  <si>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</si>
  <si>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</si>
  <si>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</si>
  <si>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</si>
  <si>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</si>
  <si>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</si>
  <si>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</si>
  <si>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</si>
  <si>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</si>
  <si>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</si>
  <si>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</si>
  <si>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</si>
  <si>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</si>
  <si>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</si>
  <si>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</si>
  <si>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</si>
  <si>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</si>
  <si>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</si>
  <si>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</si>
  <si>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</si>
  <si>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</si>
  <si>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</si>
  <si>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</si>
  <si>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</si>
  <si>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</si>
  <si>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</si>
  <si>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</si>
  <si>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</si>
  <si>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</si>
  <si>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</si>
  <si>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</si>
  <si>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</si>
  <si>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</si>
  <si>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</si>
  <si>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</si>
  <si>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</si>
  <si>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</si>
  <si>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</si>
  <si>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</si>
  <si>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</si>
  <si>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</si>
  <si>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</si>
  <si>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</si>
  <si>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</si>
  <si>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</si>
  <si>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</si>
  <si>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</si>
  <si>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</si>
  <si>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</si>
  <si>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</si>
  <si>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</si>
  <si>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</si>
  <si>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</si>
  <si>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</si>
  <si>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</si>
  <si>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</si>
  <si>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</si>
  <si>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</si>
  <si>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</si>
  <si>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</si>
  <si>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</si>
  <si>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</si>
  <si>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</si>
  <si>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</si>
  <si>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</si>
  <si>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</si>
  <si>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</si>
  <si>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</si>
  <si>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</si>
  <si>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</si>
  <si>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</si>
  <si>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</si>
  <si>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</si>
  <si>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</si>
  <si>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</si>
  <si>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</si>
  <si>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</si>
  <si>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</si>
  <si>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</si>
  <si>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</si>
  <si>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</si>
  <si>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</si>
  <si>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</si>
  <si>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</si>
  <si>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</si>
  <si>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</si>
  <si>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</si>
  <si>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</si>
  <si>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</si>
  <si>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</si>
  <si>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</si>
  <si>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</si>
  <si>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</si>
  <si>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</si>
  <si>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</si>
  <si>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</si>
  <si>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</si>
  <si>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</si>
  <si>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</si>
  <si>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</si>
  <si>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</si>
  <si>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</si>
  <si>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</si>
  <si>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</si>
  <si>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</si>
  <si>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</si>
  <si>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</si>
  <si>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</si>
  <si>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</si>
  <si>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</si>
  <si>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</si>
  <si>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</si>
  <si>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</si>
  <si>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</si>
  <si>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</si>
  <si>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</si>
  <si>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</si>
  <si>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</si>
  <si>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</si>
  <si>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</si>
  <si>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</si>
  <si>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</si>
  <si>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</si>
  <si>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</si>
  <si>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</si>
  <si>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</si>
  <si>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</si>
  <si>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</si>
  <si>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</si>
  <si>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</si>
  <si>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</si>
  <si>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</si>
  <si>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</si>
  <si>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</si>
  <si>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</si>
  <si>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</si>
  <si>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</si>
  <si>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</si>
  <si>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</si>
  <si>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</si>
  <si>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</si>
  <si>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</si>
  <si>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</si>
  <si>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</si>
  <si>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</si>
  <si>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</si>
  <si>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</si>
  <si>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</si>
  <si>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</si>
  <si>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</si>
  <si>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</si>
  <si>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</si>
  <si>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</si>
  <si>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</si>
  <si>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</si>
  <si>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</si>
  <si>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</si>
  <si>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</si>
  <si>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</si>
  <si>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</si>
  <si>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</si>
  <si>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</si>
  <si>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</si>
  <si>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</si>
  <si>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</si>
  <si>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</si>
  <si>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</si>
  <si>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</si>
  <si>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</si>
  <si>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</si>
  <si>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</si>
  <si>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</si>
  <si>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</si>
  <si>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</si>
  <si>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</si>
  <si>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</si>
  <si>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</si>
  <si>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</si>
  <si>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</si>
  <si>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</si>
  <si>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</si>
  <si>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</si>
  <si>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</si>
  <si>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</si>
  <si>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</si>
  <si>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</si>
  <si>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</si>
  <si>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</si>
  <si>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</si>
  <si>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</si>
  <si>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</si>
  <si>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</si>
  <si>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</si>
  <si>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</si>
  <si>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</si>
  <si>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</si>
  <si>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</si>
  <si>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</si>
  <si>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</si>
  <si>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</si>
  <si>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</si>
  <si>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</si>
  <si>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</si>
  <si>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</si>
  <si>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</si>
  <si>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</si>
  <si>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</si>
  <si>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</si>
  <si>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</si>
  <si>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</si>
  <si>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</si>
  <si>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</si>
  <si>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</si>
  <si>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</si>
  <si>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</si>
  <si>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</si>
  <si>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</si>
  <si>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</si>
  <si>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</si>
  <si>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</si>
  <si>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</si>
  <si>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</si>
  <si>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</si>
  <si>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</si>
  <si>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</si>
  <si>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</si>
  <si>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</si>
  <si>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</si>
  <si>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</si>
  <si>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</si>
  <si>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</si>
  <si>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</si>
  <si>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</si>
  <si>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</si>
  <si>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</si>
  <si>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</si>
  <si>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</si>
  <si>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</si>
  <si>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</si>
  <si>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</si>
  <si>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</si>
  <si>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</si>
  <si>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</si>
  <si>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</si>
  <si>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</si>
  <si>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</si>
  <si>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</si>
  <si>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</si>
  <si>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</si>
  <si>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</si>
  <si>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</si>
  <si>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</si>
  <si>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</si>
  <si>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</si>
  <si>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</si>
  <si>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</si>
  <si>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</si>
  <si>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</si>
  <si>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</si>
  <si>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</si>
  <si>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</si>
  <si>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</si>
  <si>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</si>
  <si>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</si>
  <si>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</si>
  <si>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</si>
  <si>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</si>
  <si>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</si>
  <si>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</si>
  <si>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</si>
  <si>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</si>
  <si>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</si>
  <si>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</si>
  <si>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</si>
  <si>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</si>
  <si>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</si>
  <si>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</si>
  <si>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</si>
  <si>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</si>
  <si>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</si>
  <si>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</si>
  <si>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</si>
  <si>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</si>
  <si>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</si>
  <si>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</si>
  <si>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</si>
  <si>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</si>
  <si>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</si>
  <si>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</si>
  <si>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</si>
  <si>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</si>
  <si>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</si>
  <si>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</si>
  <si>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</si>
  <si>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</si>
  <si>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</si>
  <si>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</si>
  <si>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</si>
  <si>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</si>
  <si>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</si>
  <si>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</si>
  <si>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</si>
  <si>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</si>
  <si>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</si>
  <si>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</si>
  <si>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</si>
  <si>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</si>
  <si>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</si>
  <si>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</si>
  <si>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</si>
  <si>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</si>
  <si>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</si>
  <si>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</si>
  <si>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</si>
  <si>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</si>
  <si>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</si>
  <si>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</si>
  <si>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</si>
  <si>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</si>
  <si>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</si>
  <si>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</si>
  <si>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</si>
  <si>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</si>
  <si>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</si>
  <si>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</si>
  <si>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</si>
  <si>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</si>
  <si>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</si>
  <si>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</si>
  <si>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</si>
  <si>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</si>
  <si>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</si>
  <si>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</si>
  <si>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</si>
  <si>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</si>
  <si>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</si>
  <si>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</si>
  <si>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</si>
  <si>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</si>
  <si>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</si>
  <si>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</si>
  <si>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</si>
  <si>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</si>
  <si>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</si>
  <si>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</si>
  <si>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</si>
  <si>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</si>
  <si>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</si>
  <si>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</si>
  <si>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</si>
  <si>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</si>
  <si>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</si>
  <si>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</si>
  <si>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</si>
  <si>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</si>
  <si>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</si>
  <si>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</si>
  <si>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</si>
  <si>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</si>
  <si>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</si>
  <si>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</si>
  <si>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</si>
  <si>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</si>
  <si>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</si>
  <si>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</si>
  <si>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</si>
  <si>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</si>
  <si>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</si>
  <si>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</si>
  <si>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</si>
  <si>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</si>
  <si>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</si>
  <si>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</si>
  <si>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</si>
  <si>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</si>
  <si>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</si>
  <si>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</si>
  <si>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</si>
  <si>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</si>
  <si>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</si>
  <si>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</si>
  <si>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</si>
  <si>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</si>
  <si>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</si>
  <si>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</si>
  <si>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</si>
  <si>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</si>
  <si>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</si>
  <si>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</si>
  <si>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</si>
  <si>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</si>
  <si>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</si>
  <si>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</si>
  <si>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</si>
  <si>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</si>
  <si>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</si>
  <si>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</si>
  <si>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</si>
  <si>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</si>
  <si>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</si>
  <si>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</si>
  <si>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</si>
  <si>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</si>
  <si>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</si>
  <si>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</si>
  <si>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</si>
  <si>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</si>
  <si>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</si>
  <si>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</si>
  <si>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</si>
  <si>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</si>
  <si>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</si>
  <si>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</si>
  <si>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</si>
  <si>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</si>
  <si>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</si>
  <si>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</si>
  <si>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</si>
  <si>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</si>
  <si>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</si>
  <si>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</si>
  <si>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</si>
  <si>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</si>
  <si>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</si>
  <si>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</si>
  <si>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</si>
  <si>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</si>
  <si>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</si>
  <si>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</si>
  <si>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</si>
  <si>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</si>
  <si>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</si>
  <si>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</si>
  <si>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</si>
  <si>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</si>
  <si>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</si>
  <si>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</si>
  <si>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</si>
  <si>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</si>
  <si>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</si>
  <si>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</si>
  <si>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</si>
  <si>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</si>
  <si>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</si>
  <si>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</si>
  <si>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</si>
  <si>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</si>
  <si>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</si>
  <si>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</si>
  <si>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</si>
  <si>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</si>
  <si>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</si>
  <si>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</si>
  <si>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</si>
  <si>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</si>
  <si>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</si>
  <si>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</si>
  <si>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</si>
  <si>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</si>
  <si>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</si>
  <si>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</si>
  <si>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</si>
  <si>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</si>
  <si>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</si>
  <si>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</si>
  <si>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</si>
  <si>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</si>
  <si>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</si>
  <si>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</si>
  <si>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</si>
  <si>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</si>
  <si>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</si>
  <si>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</si>
  <si>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</si>
  <si>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</si>
  <si>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</si>
  <si>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</si>
  <si>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</si>
  <si>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</si>
  <si>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</si>
  <si>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</si>
  <si>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</si>
  <si>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</si>
  <si>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</si>
  <si>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</si>
  <si>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</si>
  <si>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</si>
  <si>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</si>
  <si>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</si>
  <si>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</si>
  <si>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</si>
  <si>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</si>
  <si>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</si>
  <si>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</si>
  <si>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</si>
  <si>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</si>
  <si>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</si>
  <si>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</si>
  <si>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</si>
  <si>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</si>
  <si>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</si>
  <si>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</si>
  <si>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</si>
  <si>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</si>
  <si>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</si>
  <si>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</si>
  <si>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</si>
  <si>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</si>
  <si>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</si>
  <si>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</si>
  <si>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</si>
  <si>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</si>
  <si>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</si>
  <si>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</si>
  <si>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</si>
  <si>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</si>
  <si>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</si>
  <si>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</si>
  <si>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</si>
  <si>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</si>
  <si>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</si>
  <si>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</si>
  <si>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</si>
  <si>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</si>
  <si>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</si>
  <si>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</si>
  <si>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</si>
  <si>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</si>
  <si>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</si>
  <si>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</si>
  <si>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</si>
  <si>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</si>
  <si>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</si>
  <si>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</si>
  <si>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</si>
  <si>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</si>
  <si>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</si>
  <si>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</si>
  <si>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</si>
  <si>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</si>
  <si>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</si>
  <si>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</si>
  <si>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</si>
  <si>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</si>
  <si>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</si>
  <si>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</si>
  <si>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</si>
  <si>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</si>
  <si>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</si>
  <si>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</si>
  <si>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</si>
  <si>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</si>
  <si>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</si>
  <si>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</si>
  <si>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</si>
  <si>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</si>
  <si>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</si>
  <si>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</si>
  <si>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</si>
  <si>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</si>
  <si>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</si>
  <si>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</si>
  <si>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</si>
  <si>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</si>
  <si>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</si>
  <si>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</si>
  <si>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</si>
  <si>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</si>
  <si>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</si>
  <si>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</si>
  <si>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</si>
  <si>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</si>
  <si>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</si>
  <si>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</si>
  <si>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</si>
  <si>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</si>
  <si>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</si>
  <si>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</si>
  <si>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</si>
  <si>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</si>
  <si>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</si>
  <si>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</si>
  <si>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</si>
  <si>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</si>
  <si>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</si>
  <si>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</si>
  <si>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</si>
  <si>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</si>
  <si>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</si>
  <si>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</si>
  <si>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</si>
  <si>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</si>
  <si>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</si>
  <si>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</si>
  <si>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</si>
  <si>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</si>
  <si>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</si>
  <si>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</si>
  <si>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</si>
  <si>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</si>
  <si>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</si>
  <si>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</si>
  <si>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</si>
  <si>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</si>
  <si>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</si>
  <si>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</si>
  <si>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</si>
  <si>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</si>
  <si>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</si>
  <si>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</si>
  <si>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</si>
  <si>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</si>
  <si>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</si>
  <si>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</si>
  <si>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</si>
  <si>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</si>
  <si>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</si>
  <si>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</si>
  <si>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</si>
  <si>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</si>
  <si>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</si>
  <si>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</si>
  <si>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</si>
  <si>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</si>
  <si>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</si>
  <si>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</si>
  <si>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</si>
  <si>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</si>
  <si>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</si>
  <si>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</si>
  <si>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</si>
  <si>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</si>
  <si>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</si>
  <si>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</si>
  <si>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</si>
  <si>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</si>
  <si>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</si>
  <si>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</si>
  <si>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</si>
  <si>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</si>
  <si>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</si>
  <si>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</si>
  <si>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</si>
  <si>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</si>
  <si>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</si>
  <si>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</si>
  <si>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</si>
  <si>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</si>
  <si>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</si>
  <si>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</si>
  <si>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</si>
  <si>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</si>
  <si>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</si>
  <si>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</si>
  <si>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</si>
  <si>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</si>
  <si>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</si>
  <si>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</si>
  <si>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</si>
  <si>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</si>
  <si>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</si>
  <si>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</si>
  <si>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</si>
  <si>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</si>
  <si>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</si>
  <si>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</si>
  <si>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</si>
  <si>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</si>
  <si>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</si>
  <si>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</si>
  <si>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</si>
  <si>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</si>
  <si>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</si>
  <si>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</si>
  <si>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</si>
  <si>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</si>
  <si>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</si>
  <si>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</si>
  <si>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</si>
  <si>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</si>
  <si>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</si>
  <si>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</si>
  <si>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</si>
  <si>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</si>
  <si>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</si>
  <si>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</si>
  <si>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</si>
  <si>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</si>
  <si>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</si>
  <si>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</si>
  <si>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</si>
  <si>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</si>
  <si>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</si>
  <si>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</si>
  <si>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</si>
  <si>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</si>
  <si>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</si>
  <si>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</si>
  <si>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</si>
  <si>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</si>
  <si>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</si>
  <si>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</si>
  <si>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</si>
  <si>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</si>
  <si>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</si>
  <si>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</si>
  <si>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</si>
  <si>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</si>
  <si>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</si>
  <si>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</si>
  <si>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</si>
  <si>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</si>
  <si>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</si>
  <si>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</si>
  <si>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</si>
  <si>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</si>
  <si>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</si>
  <si>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</si>
  <si>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</si>
  <si>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</si>
  <si>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</si>
  <si>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</si>
  <si>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</si>
  <si>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</si>
  <si>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</si>
  <si>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</si>
  <si>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</si>
  <si>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</si>
  <si>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</si>
  <si>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</si>
  <si>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</si>
  <si>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</si>
  <si>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</si>
  <si>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</si>
  <si>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</si>
  <si>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</si>
  <si>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</si>
  <si>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</si>
  <si>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</si>
  <si>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</si>
  <si>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</si>
  <si>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</si>
  <si>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</si>
  <si>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</si>
  <si>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</si>
  <si>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</si>
  <si>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</si>
  <si>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</si>
  <si>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</si>
  <si>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</si>
  <si>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</si>
  <si>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</si>
  <si>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</si>
  <si>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</si>
  <si>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</si>
  <si>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</si>
  <si>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</si>
  <si>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</si>
  <si>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</si>
  <si>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</si>
  <si>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</si>
  <si>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</si>
  <si>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</si>
  <si>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</si>
  <si>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</si>
  <si>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</si>
  <si>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</si>
  <si>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</si>
  <si>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</si>
  <si>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</si>
  <si>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</si>
  <si>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</si>
  <si>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</si>
  <si>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</si>
  <si>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</si>
  <si>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</si>
  <si>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</si>
  <si>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</si>
  <si>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</si>
  <si>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</si>
  <si>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</si>
  <si>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</si>
  <si>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</si>
  <si>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</si>
  <si>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</si>
  <si>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</si>
  <si>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</si>
  <si>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</si>
  <si>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</si>
  <si>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</si>
  <si>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</si>
  <si>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</si>
  <si>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</si>
  <si>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</si>
  <si>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</si>
  <si>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</si>
  <si>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</si>
  <si>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</si>
  <si>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</si>
  <si>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</si>
  <si>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</si>
  <si>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</si>
  <si>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</si>
  <si>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</si>
  <si>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</si>
  <si>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</si>
  <si>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</si>
  <si>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</si>
  <si>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</si>
  <si>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</si>
  <si>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</si>
  <si>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</si>
  <si>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</si>
  <si>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</si>
  <si>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</si>
  <si>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</si>
  <si>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</si>
  <si>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</si>
  <si>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</si>
  <si>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</si>
  <si>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</si>
  <si>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</si>
  <si>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</si>
  <si>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</si>
  <si>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</si>
  <si>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</si>
  <si>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</si>
  <si>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</si>
  <si>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</si>
  <si>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</si>
  <si>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</si>
  <si>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</si>
  <si>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</si>
  <si>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</si>
  <si>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</si>
  <si>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</si>
  <si>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</si>
  <si>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</si>
  <si>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</si>
  <si>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</si>
  <si>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</si>
  <si>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</si>
  <si>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</si>
  <si>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</si>
  <si>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</si>
  <si>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</si>
  <si>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</si>
  <si>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</si>
  <si>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</si>
  <si>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</si>
  <si>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</si>
  <si>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</si>
  <si>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</si>
  <si>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</si>
  <si>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</si>
  <si>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</si>
  <si>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</si>
  <si>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</si>
  <si>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</si>
  <si>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</si>
  <si>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</si>
  <si>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</si>
  <si>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</si>
  <si>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</si>
  <si>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</si>
  <si>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</si>
  <si>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</si>
  <si>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</si>
  <si>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</si>
  <si>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</si>
  <si>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</si>
  <si>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</si>
  <si>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</si>
  <si>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</si>
  <si>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</si>
  <si>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</si>
  <si>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</si>
  <si>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</si>
  <si>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</si>
  <si>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</si>
  <si>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</si>
  <si>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</si>
  <si>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</si>
  <si>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</si>
  <si>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</si>
  <si>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</si>
  <si>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</si>
  <si>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</si>
  <si>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</si>
  <si>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</si>
  <si>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</si>
  <si>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</si>
  <si>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</si>
  <si>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</si>
  <si>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</si>
  <si>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</si>
  <si>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</si>
  <si>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</si>
  <si>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</si>
  <si>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</si>
  <si>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</si>
  <si>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</si>
  <si>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</si>
  <si>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</si>
  <si>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</si>
  <si>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</si>
  <si>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</si>
  <si>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</si>
  <si>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</si>
  <si>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</si>
  <si>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</si>
  <si>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</si>
  <si>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</si>
  <si>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</si>
  <si>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</si>
  <si>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</si>
  <si>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</si>
  <si>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</si>
  <si>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</si>
  <si>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</si>
  <si>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</si>
  <si>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</si>
  <si>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</si>
  <si>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</si>
  <si>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</si>
  <si>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</si>
  <si>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</si>
  <si>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</si>
  <si>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</si>
  <si>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</si>
  <si>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</si>
  <si>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</si>
  <si>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</si>
  <si>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</si>
  <si>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</si>
  <si>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</si>
  <si>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</si>
  <si>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</si>
  <si>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</si>
  <si>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</si>
  <si>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</si>
  <si>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</si>
  <si>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</si>
  <si>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</si>
  <si>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</si>
  <si>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</si>
  <si>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</si>
  <si>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</si>
  <si>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</si>
  <si>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</si>
  <si>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</si>
  <si>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</si>
  <si>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</si>
  <si>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</si>
  <si>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</si>
  <si>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</si>
  <si>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</si>
  <si>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</si>
  <si>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</si>
  <si>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</si>
  <si>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</si>
  <si>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</si>
  <si>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</si>
  <si>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</si>
  <si>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</si>
  <si>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</si>
  <si>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</si>
  <si>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</si>
  <si>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</si>
  <si>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</si>
  <si>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</si>
  <si>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</si>
  <si>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</si>
  <si>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</si>
  <si>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</si>
  <si>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</si>
  <si>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</si>
  <si>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</si>
  <si>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</si>
  <si>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</si>
  <si>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</si>
  <si>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</si>
  <si>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</si>
  <si>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</si>
  <si>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</si>
  <si>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</si>
  <si>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</si>
  <si>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</si>
  <si>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</si>
  <si>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</si>
  <si>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</si>
  <si>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</si>
  <si>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</si>
  <si>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</si>
  <si>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</si>
  <si>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</si>
  <si>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</si>
  <si>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</si>
  <si>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</si>
  <si>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</si>
  <si>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</si>
  <si>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</si>
  <si>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</si>
  <si>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</si>
  <si>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</si>
  <si>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</si>
  <si>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</si>
  <si>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</si>
  <si>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</si>
  <si>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</si>
  <si>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</si>
  <si>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</si>
  <si>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</si>
  <si>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</si>
  <si>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</si>
  <si>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</si>
  <si>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</si>
  <si>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</si>
  <si>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</si>
  <si>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</si>
  <si>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</si>
  <si>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</si>
  <si>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</si>
  <si>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</si>
  <si>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</si>
  <si>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</si>
  <si>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</si>
  <si>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</si>
  <si>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</si>
  <si>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</si>
  <si>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</si>
  <si>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</si>
  <si>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</si>
  <si>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</si>
  <si>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</si>
  <si>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</si>
  <si>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</si>
  <si>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</si>
  <si>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</si>
  <si>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</si>
  <si>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</si>
  <si>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</si>
  <si>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</si>
  <si>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</si>
  <si>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</si>
  <si>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</si>
  <si>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</si>
  <si>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</si>
  <si>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</si>
  <si>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</si>
  <si>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</si>
  <si>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</si>
  <si>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</si>
  <si>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</si>
  <si>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</si>
  <si>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</si>
  <si>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</si>
  <si>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</si>
  <si>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</si>
  <si>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</si>
  <si>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</si>
  <si>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</si>
  <si>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</si>
  <si>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</si>
  <si>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</si>
  <si>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</si>
  <si>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</si>
  <si>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</si>
  <si>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</si>
  <si>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</si>
  <si>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</si>
  <si>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</si>
  <si>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</si>
  <si>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</si>
  <si>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</si>
  <si>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</si>
  <si>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</si>
  <si>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</si>
  <si>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</si>
  <si>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</si>
  <si>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</si>
  <si>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</si>
  <si>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</si>
  <si>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</si>
  <si>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</si>
  <si>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</si>
  <si>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</si>
  <si>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</si>
  <si>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</si>
  <si>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</si>
  <si>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</si>
  <si>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</si>
  <si>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</si>
  <si>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</si>
  <si>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</si>
  <si>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</si>
  <si>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</si>
  <si>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</si>
  <si>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</si>
  <si>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</si>
  <si>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</si>
  <si>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</si>
  <si>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</si>
  <si>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</si>
  <si>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</si>
  <si>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</si>
  <si>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</si>
  <si>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</si>
  <si>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</si>
  <si>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</si>
  <si>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</si>
  <si>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</si>
  <si>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</si>
  <si>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</si>
  <si>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</si>
  <si>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</si>
  <si>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</si>
  <si>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</si>
  <si>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</si>
  <si>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</si>
  <si>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</si>
  <si>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</si>
  <si>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</si>
  <si>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</si>
  <si>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</si>
  <si>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</si>
  <si>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</si>
  <si>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</si>
  <si>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</si>
  <si>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</si>
  <si>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</si>
  <si>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</si>
  <si>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</si>
  <si>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</si>
  <si>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</si>
  <si>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</si>
  <si>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</si>
  <si>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</si>
  <si>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</si>
  <si>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</si>
  <si>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</si>
  <si>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</si>
  <si>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</si>
  <si>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</si>
  <si>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</si>
  <si>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</si>
  <si>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</si>
  <si>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</si>
  <si>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</si>
  <si>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</si>
  <si>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</si>
  <si>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</si>
  <si>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</si>
  <si>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</si>
  <si>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</si>
  <si>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</si>
  <si>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</si>
  <si>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</si>
  <si>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</si>
  <si>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</si>
  <si>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</si>
  <si>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</si>
  <si>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</si>
  <si>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</si>
  <si>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</si>
  <si>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</si>
  <si>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</si>
  <si>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</si>
  <si>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</si>
  <si>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</si>
  <si>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</si>
  <si>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</si>
  <si>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</si>
  <si>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</si>
  <si>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</si>
  <si>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</si>
  <si>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</si>
  <si>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</si>
  <si>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</si>
  <si>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</si>
  <si>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</si>
  <si>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</si>
  <si>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</si>
  <si>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</si>
  <si>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</si>
  <si>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</si>
  <si>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</si>
  <si>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</si>
  <si>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</si>
  <si>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</si>
  <si>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</si>
  <si>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</si>
  <si>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</si>
  <si>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</si>
  <si>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</si>
  <si>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</si>
  <si>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</si>
  <si>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</si>
  <si>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</si>
  <si>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</si>
  <si>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</si>
  <si>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</si>
  <si>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</si>
  <si>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</si>
  <si>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</si>
  <si>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</si>
  <si>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</si>
  <si>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</si>
  <si>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</si>
  <si>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</si>
  <si>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</si>
  <si>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</si>
  <si>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</si>
  <si>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</si>
  <si>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</si>
  <si>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</si>
  <si>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</si>
  <si>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</si>
  <si>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</si>
  <si>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</si>
  <si>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</si>
  <si>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</si>
  <si>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</si>
  <si>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</si>
  <si>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</si>
  <si>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</si>
  <si>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</si>
  <si>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</si>
  <si>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</si>
  <si>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</si>
  <si>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</si>
  <si>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</si>
  <si>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</si>
  <si>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</si>
  <si>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</si>
  <si>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</si>
  <si>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</si>
  <si>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</si>
  <si>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</si>
  <si>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</si>
  <si>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</si>
  <si>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</si>
  <si>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</si>
  <si>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</si>
  <si>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</si>
  <si>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</si>
  <si>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</si>
  <si>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</si>
  <si>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</si>
  <si>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</si>
  <si>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</si>
  <si>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</si>
  <si>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</si>
  <si>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</si>
  <si>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</si>
  <si>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</si>
  <si>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</si>
  <si>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</si>
  <si>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</si>
  <si>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</si>
  <si>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</si>
  <si>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</si>
  <si>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</si>
  <si>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</si>
  <si>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</si>
  <si>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</si>
  <si>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</si>
  <si>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</si>
  <si>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</si>
  <si>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</si>
  <si>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</si>
  <si>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</si>
  <si>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</si>
  <si>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</si>
  <si>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</si>
  <si>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</si>
  <si>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</si>
  <si>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</si>
  <si>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</si>
  <si>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</si>
  <si>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</si>
  <si>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</si>
  <si>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</si>
  <si>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</si>
  <si>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</si>
  <si>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</si>
  <si>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</si>
  <si>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</si>
  <si>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</si>
  <si>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</si>
  <si>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</si>
  <si>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</si>
  <si>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</si>
  <si>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</si>
  <si>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</si>
  <si>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</si>
  <si>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</si>
  <si>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</si>
  <si>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</si>
  <si>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</si>
  <si>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</si>
  <si>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</si>
  <si>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</si>
  <si>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</si>
  <si>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</si>
  <si>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</si>
  <si>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</si>
  <si>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</si>
  <si>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</si>
  <si>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</si>
  <si>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</si>
  <si>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</si>
  <si>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</si>
  <si>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</si>
  <si>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</si>
  <si>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</si>
  <si>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</si>
  <si>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</si>
  <si>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</si>
  <si>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</si>
  <si>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</si>
  <si>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</si>
  <si>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</si>
  <si>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</si>
  <si>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</si>
  <si>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</si>
  <si>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</si>
  <si>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</si>
  <si>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</si>
  <si>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</si>
  <si>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</si>
  <si>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</si>
  <si>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</si>
  <si>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</si>
  <si>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</si>
  <si>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</si>
  <si>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</si>
  <si>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</si>
  <si>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</si>
  <si>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</si>
  <si>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</si>
  <si>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</si>
  <si>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</si>
  <si>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</si>
  <si>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</si>
  <si>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</si>
  <si>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</si>
  <si>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</si>
  <si>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</si>
  <si>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</si>
  <si>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</si>
  <si>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</si>
  <si>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</si>
  <si>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</si>
  <si>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</si>
  <si>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</si>
  <si>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</si>
  <si>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</si>
  <si>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</si>
  <si>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</si>
  <si>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</si>
  <si>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</si>
  <si>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</si>
  <si>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</si>
  <si>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</si>
  <si>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</si>
  <si>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</si>
  <si>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</si>
  <si>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</si>
  <si>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</si>
  <si>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</si>
  <si>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</si>
  <si>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</si>
  <si>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</si>
  <si>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</si>
  <si>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</si>
  <si>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</si>
  <si>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</si>
  <si>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</si>
  <si>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</si>
  <si>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</si>
  <si>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</si>
  <si>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</si>
  <si>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</si>
  <si>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</si>
  <si>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</si>
  <si>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</si>
  <si>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</si>
  <si>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</si>
  <si>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</si>
  <si>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</si>
  <si>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</si>
  <si>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</si>
  <si>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</si>
  <si>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</si>
  <si>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</si>
  <si>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</si>
  <si>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</si>
  <si>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</si>
  <si>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</si>
  <si>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</si>
  <si>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</si>
  <si>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</si>
  <si>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</si>
  <si>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</si>
  <si>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</si>
  <si>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</si>
  <si>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</si>
  <si>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</si>
  <si>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</si>
  <si>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</si>
  <si>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</si>
  <si>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</si>
  <si>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</si>
  <si>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</si>
  <si>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</si>
  <si>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</si>
  <si>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</si>
  <si>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</si>
  <si>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</si>
  <si>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</si>
  <si>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</si>
  <si>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</si>
  <si>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</si>
  <si>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</si>
  <si>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</si>
  <si>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</si>
  <si>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</si>
  <si>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</si>
  <si>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</si>
  <si>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</si>
  <si>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</si>
  <si>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</si>
  <si>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</si>
  <si>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</si>
  <si>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</si>
  <si>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</si>
  <si>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</si>
  <si>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</si>
  <si>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</si>
  <si>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</si>
  <si>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</si>
  <si>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</si>
  <si>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</si>
  <si>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</si>
  <si>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</si>
  <si>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</si>
  <si>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</si>
  <si>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</si>
  <si>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</si>
  <si>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</si>
  <si>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</si>
  <si>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</si>
  <si>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</si>
  <si>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</si>
  <si>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</si>
  <si>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</si>
  <si>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</si>
  <si>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</si>
  <si>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</si>
  <si>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</si>
  <si>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</si>
  <si>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</si>
  <si>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</si>
  <si>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</si>
  <si>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</si>
  <si>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</si>
  <si>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</si>
  <si>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</si>
  <si>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</si>
  <si>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</si>
  <si>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</si>
  <si>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</si>
  <si>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</si>
  <si>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</si>
  <si>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</si>
  <si>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</si>
  <si>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</si>
  <si>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</si>
  <si>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</si>
  <si>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</si>
  <si>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</si>
  <si>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</si>
  <si>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</si>
  <si>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</si>
  <si>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</si>
  <si>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</si>
  <si>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</si>
  <si>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</si>
  <si>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</si>
  <si>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</si>
  <si>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</si>
  <si>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</si>
  <si>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</si>
  <si>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</si>
  <si>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</si>
  <si>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</si>
  <si>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</si>
  <si>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</si>
  <si>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</si>
  <si>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</si>
  <si>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</si>
  <si>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</si>
  <si>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</si>
  <si>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</si>
  <si>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</si>
  <si>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</si>
  <si>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</si>
  <si>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</si>
  <si>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</si>
  <si>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</si>
  <si>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</si>
  <si>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</si>
  <si>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</si>
  <si>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</si>
  <si>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</si>
  <si>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</si>
  <si>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</si>
  <si>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</si>
  <si>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</si>
  <si>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</si>
  <si>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</si>
  <si>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</si>
  <si>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</si>
  <si>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</si>
  <si>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</si>
  <si>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</si>
  <si>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</si>
  <si>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</si>
  <si>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</si>
  <si>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</si>
  <si>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</si>
  <si>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</si>
  <si>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</si>
  <si>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</si>
  <si>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</si>
  <si>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</si>
  <si>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</si>
  <si>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</si>
  <si>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</si>
  <si>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</si>
  <si>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</si>
  <si>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</si>
  <si>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</si>
  <si>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</si>
  <si>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</si>
  <si>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</si>
  <si>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</si>
  <si>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</si>
  <si>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</si>
  <si>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</si>
  <si>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</si>
  <si>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</si>
  <si>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</si>
  <si>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</si>
  <si>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</si>
  <si>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</si>
  <si>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</si>
  <si>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</si>
  <si>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</si>
  <si>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</si>
  <si>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</si>
  <si>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</si>
  <si>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</si>
  <si>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</si>
  <si>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</si>
  <si>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</si>
  <si>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</si>
  <si>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</si>
  <si>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</si>
  <si>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</si>
  <si>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</si>
  <si>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</si>
  <si>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</si>
  <si>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</si>
  <si>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</si>
  <si>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</si>
  <si>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</si>
  <si>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</si>
  <si>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</si>
  <si>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</si>
  <si>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</si>
  <si>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</si>
  <si>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</si>
  <si>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</si>
  <si>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</si>
  <si>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</si>
  <si>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</si>
  <si>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</si>
  <si>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</si>
  <si>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</si>
  <si>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</si>
  <si>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</si>
  <si>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</si>
  <si>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</si>
  <si>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</si>
  <si>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</si>
  <si>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</si>
  <si>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</si>
  <si>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</si>
  <si>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</si>
  <si>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</si>
  <si>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</si>
  <si>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</si>
  <si>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</si>
  <si>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</si>
  <si>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</si>
  <si>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</si>
  <si>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</si>
  <si>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</si>
  <si>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</si>
  <si>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</si>
  <si>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</si>
  <si>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</si>
  <si>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</si>
  <si>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</si>
  <si>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</si>
  <si>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</si>
  <si>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</si>
  <si>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</si>
  <si>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</si>
  <si>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</si>
  <si>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</si>
  <si>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</si>
  <si>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</si>
  <si>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</si>
  <si>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</si>
  <si>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</si>
  <si>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</si>
  <si>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</si>
  <si>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</si>
  <si>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</si>
  <si>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</si>
  <si>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</si>
  <si>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</si>
  <si>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</si>
  <si>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</si>
  <si>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</si>
  <si>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</si>
  <si>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</si>
  <si>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</si>
  <si>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</si>
  <si>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</si>
  <si>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</si>
  <si>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</si>
  <si>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</si>
  <si>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</si>
  <si>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</si>
  <si>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</si>
  <si>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</si>
  <si>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</si>
  <si>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</si>
  <si>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</si>
  <si>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</si>
  <si>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</si>
  <si>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</si>
  <si>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</si>
  <si>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</si>
  <si>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</si>
  <si>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</si>
  <si>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</si>
  <si>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</si>
  <si>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</si>
  <si>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</si>
  <si>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</si>
  <si>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</si>
  <si>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</si>
  <si>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</si>
  <si>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</si>
  <si>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</si>
  <si>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</si>
  <si>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</si>
  <si>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</si>
  <si>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</si>
  <si>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</si>
  <si>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</si>
  <si>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</si>
  <si>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</si>
  <si>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</si>
  <si>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</si>
  <si>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</si>
  <si>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</si>
  <si>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</si>
  <si>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</si>
  <si>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</si>
  <si>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</si>
  <si>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</si>
  <si>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</si>
  <si>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</si>
  <si>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</si>
  <si>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</si>
  <si>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</si>
  <si>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</si>
  <si>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</si>
  <si>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</si>
  <si>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</si>
  <si>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</si>
  <si>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</si>
  <si>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</si>
  <si>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</si>
  <si>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</si>
  <si>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</si>
  <si>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</si>
  <si>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</si>
  <si>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</si>
  <si>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</si>
  <si>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</si>
  <si>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</si>
  <si>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</si>
  <si>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</si>
  <si>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</si>
  <si>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</si>
  <si>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</si>
  <si>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</si>
  <si>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</si>
  <si>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</si>
  <si>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</si>
  <si>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</si>
  <si>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</si>
  <si>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</si>
  <si>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</si>
  <si>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</si>
  <si>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</si>
  <si>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</si>
  <si>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</si>
  <si>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</si>
  <si>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</si>
  <si>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</si>
  <si>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</si>
  <si>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</si>
  <si>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</si>
  <si>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</si>
  <si>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</si>
  <si>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</si>
  <si>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</si>
  <si>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</si>
  <si>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</si>
  <si>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</si>
  <si>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</si>
  <si>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</si>
  <si>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</si>
  <si>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</si>
  <si>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</si>
  <si>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</si>
  <si>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</si>
  <si>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</si>
  <si>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</si>
  <si>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</si>
  <si>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</si>
  <si>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</si>
  <si>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</si>
  <si>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</si>
  <si>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</si>
  <si>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</si>
  <si>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</si>
  <si>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</si>
  <si>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</si>
  <si>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</si>
  <si>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</si>
  <si>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</si>
  <si>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</si>
  <si>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</si>
  <si>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</si>
  <si>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</si>
  <si>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</si>
  <si>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</si>
  <si>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</si>
  <si>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</si>
  <si>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</si>
  <si>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</si>
  <si>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</si>
  <si>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</si>
  <si>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</si>
  <si>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</si>
  <si>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</si>
  <si>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</si>
  <si>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</si>
  <si>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</si>
  <si>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</si>
  <si>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</si>
  <si>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</si>
  <si>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</si>
  <si>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</si>
  <si>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</si>
  <si>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</si>
  <si>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</si>
  <si>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</si>
  <si>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</si>
  <si>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</si>
  <si>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</si>
  <si>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</si>
  <si>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</si>
  <si>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</si>
  <si>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</si>
  <si>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</si>
  <si>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</si>
  <si>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</si>
  <si>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</si>
  <si>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</si>
  <si>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</si>
  <si>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</si>
  <si>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</si>
  <si>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</si>
  <si>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</si>
  <si>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</si>
  <si>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</si>
  <si>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</si>
  <si>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</si>
  <si>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</si>
  <si>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</si>
  <si>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</si>
  <si>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</si>
  <si>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</si>
  <si>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</si>
  <si>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</si>
  <si>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</si>
  <si>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</si>
  <si>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</si>
  <si>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</si>
  <si>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</si>
  <si>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</si>
  <si>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</si>
  <si>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</si>
  <si>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</si>
  <si>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</si>
  <si>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</si>
  <si>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</si>
  <si>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</si>
  <si>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</si>
  <si>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</si>
  <si>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</si>
  <si>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</si>
  <si>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</si>
  <si>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</si>
  <si>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</si>
  <si>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</si>
  <si>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</si>
  <si>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</si>
  <si>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</si>
  <si>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</si>
  <si>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</si>
  <si>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</si>
  <si>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</si>
  <si>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</si>
  <si>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</si>
  <si>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</si>
  <si>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</si>
  <si>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</si>
  <si>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</si>
  <si>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</si>
  <si>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</si>
  <si>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</si>
  <si>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</si>
  <si>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</si>
  <si>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</si>
  <si>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</si>
  <si>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</si>
  <si>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</si>
  <si>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</si>
  <si>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</si>
  <si>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</si>
  <si>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</si>
  <si>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</si>
  <si>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</si>
  <si>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</si>
  <si>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</si>
  <si>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</si>
  <si>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</si>
  <si>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</si>
  <si>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</si>
  <si>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</si>
  <si>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</si>
  <si>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</si>
  <si>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</si>
  <si>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</si>
  <si>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</si>
  <si>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</si>
  <si>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</si>
  <si>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</si>
  <si>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</si>
  <si>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</si>
  <si>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</si>
  <si>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</si>
  <si>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</si>
  <si>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</si>
  <si>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</si>
  <si>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</si>
  <si>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</si>
  <si>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</si>
  <si>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</si>
  <si>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</si>
  <si>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</si>
  <si>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</si>
  <si>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</si>
  <si>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</si>
  <si>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</si>
  <si>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</si>
  <si>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</si>
  <si>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</si>
  <si>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</si>
  <si>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</si>
  <si>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</si>
  <si>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</si>
  <si>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</si>
  <si>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</si>
  <si>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</si>
  <si>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</si>
  <si>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</si>
  <si>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</si>
  <si>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</si>
  <si>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</si>
  <si>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</si>
  <si>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</si>
  <si>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</si>
  <si>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</si>
  <si>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</si>
  <si>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</si>
  <si>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</si>
  <si>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</si>
  <si>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</si>
  <si>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</si>
  <si>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</si>
  <si>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</si>
  <si>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</si>
  <si>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</si>
  <si>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</si>
  <si>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</si>
  <si>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</si>
  <si>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</si>
  <si>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</si>
  <si>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</si>
  <si>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</si>
  <si>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</si>
  <si>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</si>
  <si>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</si>
  <si>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</si>
  <si>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</si>
  <si>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</si>
  <si>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</si>
  <si>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</si>
  <si>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</si>
  <si>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</si>
  <si>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</si>
  <si>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</si>
  <si>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</si>
  <si>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</si>
  <si>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</si>
  <si>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</si>
  <si>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</si>
  <si>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</si>
  <si>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</si>
  <si>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</si>
  <si>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</si>
  <si>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</si>
  <si>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</si>
  <si>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</si>
  <si>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</si>
  <si>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</si>
  <si>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</si>
  <si>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</si>
  <si>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</si>
  <si>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</si>
  <si>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</si>
  <si>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</si>
  <si>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</si>
  <si>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</si>
  <si>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</si>
  <si>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</si>
  <si>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</si>
  <si>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</si>
  <si>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</si>
  <si>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</si>
  <si>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</si>
  <si>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</si>
  <si>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</si>
  <si>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</si>
  <si>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</si>
  <si>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</si>
  <si>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</si>
  <si>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</si>
  <si>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</si>
  <si>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</si>
  <si>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</si>
  <si>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</si>
  <si>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</si>
  <si>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</si>
  <si>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</si>
  <si>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</si>
  <si>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</si>
  <si>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</si>
  <si>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</si>
  <si>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</si>
  <si>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</si>
  <si>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</si>
  <si>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</si>
  <si>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</si>
  <si>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</si>
  <si>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</si>
  <si>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</si>
  <si>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</si>
  <si>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</si>
  <si>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</si>
  <si>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</si>
  <si>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</si>
  <si>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</si>
  <si>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</si>
  <si>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</si>
  <si>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</si>
  <si>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</si>
  <si>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</si>
  <si>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</si>
  <si>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</si>
  <si>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</si>
  <si>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</si>
  <si>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</si>
  <si>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</si>
  <si>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</si>
  <si>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</si>
  <si>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</si>
  <si>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</si>
  <si>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</si>
  <si>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</si>
  <si>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</si>
  <si>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</si>
  <si>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</si>
  <si>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</si>
  <si>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</si>
  <si>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</si>
  <si>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</si>
  <si>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</si>
  <si>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</si>
  <si>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</si>
  <si>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</si>
  <si>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</si>
  <si>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</si>
  <si>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</si>
  <si>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</si>
  <si>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</si>
  <si>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</si>
  <si>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</si>
  <si>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</si>
  <si>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</si>
  <si>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</si>
  <si>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</si>
  <si>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</si>
  <si>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</si>
  <si>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</si>
  <si>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</si>
  <si>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</si>
  <si>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</si>
  <si>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</si>
  <si>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</si>
  <si>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</si>
  <si>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</si>
  <si>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</si>
  <si>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</si>
  <si>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</si>
  <si>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</si>
  <si>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</si>
  <si>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</si>
  <si>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</si>
  <si>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</si>
  <si>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</si>
  <si>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</si>
  <si>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</si>
  <si>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</si>
  <si>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</si>
  <si>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</si>
  <si>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</si>
  <si>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</si>
  <si>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</si>
  <si>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</si>
  <si>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</si>
  <si>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</si>
  <si>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</si>
  <si>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</si>
  <si>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</si>
  <si>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</si>
  <si>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</si>
  <si>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</si>
  <si>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</si>
  <si>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</si>
  <si>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</si>
  <si>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</si>
  <si>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</si>
  <si>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</si>
  <si>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</si>
  <si>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</si>
  <si>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</si>
  <si>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</si>
  <si>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</si>
  <si>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</si>
  <si>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</si>
  <si>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</si>
  <si>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</si>
  <si>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</si>
  <si>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</si>
  <si>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</si>
  <si>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</si>
  <si>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</si>
  <si>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</si>
  <si>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</si>
  <si>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</si>
  <si>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</si>
  <si>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</si>
  <si>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</si>
  <si>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</si>
  <si>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</si>
  <si>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</si>
  <si>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</si>
  <si>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</si>
  <si>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</si>
  <si>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</si>
  <si>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</si>
  <si>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</si>
  <si>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</si>
  <si>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</si>
  <si>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</si>
  <si>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</si>
  <si>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</si>
  <si>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</si>
  <si>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</si>
  <si>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</si>
  <si>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</si>
  <si>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</si>
  <si>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</si>
  <si>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</si>
  <si>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</si>
  <si>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</si>
  <si>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</si>
  <si>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</si>
  <si>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</si>
  <si>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</si>
  <si>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</si>
  <si>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</si>
  <si>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</si>
  <si>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</si>
  <si>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</si>
  <si>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</si>
  <si>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</si>
  <si>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</si>
  <si>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</si>
  <si>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</si>
  <si>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</si>
  <si>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</si>
  <si>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</si>
  <si>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</si>
  <si>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</si>
  <si>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</si>
  <si>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</si>
  <si>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</si>
  <si>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</si>
  <si>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</si>
  <si>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</si>
  <si>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</si>
  <si>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</si>
  <si>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</si>
  <si>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</si>
  <si>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</si>
  <si>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</si>
  <si>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</si>
  <si>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</si>
  <si>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</si>
  <si>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</si>
  <si>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</si>
  <si>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</si>
  <si>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</si>
  <si>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</si>
  <si>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</si>
  <si>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</si>
  <si>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</si>
  <si>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</si>
  <si>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</si>
  <si>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</si>
  <si>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</si>
  <si>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</si>
  <si>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</si>
  <si>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</si>
  <si>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</si>
  <si>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</si>
  <si>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</si>
  <si>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</si>
  <si>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</si>
  <si>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</si>
  <si>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</si>
  <si>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</si>
  <si>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</si>
  <si>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</si>
  <si>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</si>
  <si>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</si>
  <si>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</si>
  <si>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</si>
  <si>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</si>
  <si>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</si>
  <si>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</si>
  <si>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</si>
  <si>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</si>
  <si>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</si>
  <si>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</si>
  <si>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</si>
  <si>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</si>
  <si>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</si>
  <si>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</si>
  <si>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</si>
  <si>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</si>
  <si>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</si>
  <si>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</si>
  <si>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</si>
  <si>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</si>
  <si>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</si>
  <si>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</si>
  <si>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</si>
  <si>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</si>
  <si>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</si>
  <si>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</si>
  <si>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</si>
  <si>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</si>
  <si>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</si>
  <si>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</si>
  <si>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</si>
  <si>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</si>
  <si>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</si>
  <si>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</si>
  <si>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</si>
  <si>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</si>
  <si>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</si>
  <si>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</si>
  <si>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</si>
  <si>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</si>
  <si>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</si>
  <si>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</si>
  <si>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</si>
  <si>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</si>
  <si>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</si>
  <si>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</si>
  <si>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</si>
  <si>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</si>
  <si>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</si>
  <si>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</si>
  <si>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</si>
  <si>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</si>
  <si>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</si>
  <si>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</si>
  <si>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</si>
  <si>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</si>
  <si>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</si>
  <si>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</si>
  <si>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</si>
  <si>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</si>
  <si>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</si>
  <si>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</si>
  <si>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</si>
  <si>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</si>
  <si>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</si>
  <si>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</si>
  <si>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</si>
  <si>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</si>
  <si>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</si>
  <si>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</si>
  <si>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</si>
  <si>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</si>
  <si>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</si>
  <si>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</si>
  <si>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</si>
  <si>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</si>
  <si>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</si>
  <si>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</si>
  <si>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</si>
  <si>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</si>
  <si>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</si>
  <si>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</si>
  <si>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</si>
  <si>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</si>
  <si>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</si>
  <si>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</si>
  <si>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</si>
  <si>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</si>
  <si>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</si>
  <si>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</si>
  <si>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</si>
  <si>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</si>
  <si>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</si>
  <si>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</si>
  <si>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</si>
  <si>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</si>
  <si>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</si>
  <si>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</si>
  <si>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</si>
  <si>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</si>
  <si>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</si>
  <si>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</si>
  <si>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</si>
  <si>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</si>
  <si>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</si>
  <si>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</si>
  <si>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</si>
  <si>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</si>
  <si>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</si>
  <si>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</si>
  <si>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</si>
  <si>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</si>
  <si>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</si>
  <si>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</si>
  <si>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</si>
  <si>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</si>
  <si>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</si>
  <si>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</si>
  <si>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</si>
  <si>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</si>
  <si>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</si>
  <si>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</si>
  <si>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</si>
  <si>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</si>
  <si>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</si>
  <si>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</si>
  <si>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</si>
  <si>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</si>
  <si>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</si>
  <si>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</si>
  <si>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</si>
  <si>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</si>
  <si>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</si>
  <si>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</si>
  <si>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</si>
  <si>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</si>
  <si>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</si>
  <si>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</si>
  <si>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</si>
  <si>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</si>
  <si>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</si>
  <si>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</si>
  <si>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</si>
  <si>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</si>
  <si>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</si>
  <si>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</si>
  <si>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</si>
  <si>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</si>
  <si>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</si>
  <si>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</si>
  <si>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</si>
  <si>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</si>
  <si>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</si>
  <si>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</si>
  <si>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</si>
  <si>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</si>
  <si>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</si>
  <si>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</si>
  <si>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</si>
  <si>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</si>
  <si>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</si>
  <si>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</si>
  <si>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</si>
  <si>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</si>
  <si>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</si>
  <si>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</si>
  <si>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</si>
  <si>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</si>
  <si>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</si>
  <si>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</si>
  <si>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</si>
  <si>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</si>
  <si>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</si>
  <si>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</si>
  <si>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</si>
  <si>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</si>
  <si>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</si>
  <si>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</si>
  <si>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</si>
  <si>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</si>
  <si>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</si>
  <si>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</si>
  <si>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</si>
  <si>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</si>
  <si>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</si>
  <si>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</si>
  <si>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</si>
  <si>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</si>
  <si>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</si>
  <si>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</si>
  <si>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</si>
  <si>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</si>
  <si>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</si>
  <si>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</si>
  <si>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</si>
  <si>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</si>
  <si>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</si>
  <si>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</si>
  <si>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</si>
  <si>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</si>
  <si>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</si>
  <si>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</si>
  <si>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</si>
  <si>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</si>
  <si>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</si>
  <si>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</si>
  <si>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</si>
  <si>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</si>
  <si>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</si>
  <si>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</si>
  <si>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</si>
  <si>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</si>
  <si>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</si>
  <si>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</si>
  <si>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</si>
  <si>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</si>
  <si>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</si>
  <si>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</si>
  <si>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</si>
  <si>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</si>
  <si>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</si>
  <si>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</si>
  <si>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</si>
  <si>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</si>
  <si>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</si>
  <si>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</si>
  <si>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</si>
  <si>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</si>
  <si>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</si>
  <si>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</si>
  <si>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</si>
  <si>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</si>
  <si>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</si>
  <si>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</si>
  <si>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</si>
  <si>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</si>
  <si>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</si>
  <si>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</si>
  <si>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</si>
  <si>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</si>
  <si>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</si>
  <si>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</si>
  <si>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</si>
  <si>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</si>
  <si>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</si>
  <si>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</si>
  <si>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</si>
  <si>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</si>
  <si>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</si>
  <si>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</si>
  <si>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</si>
  <si>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</si>
  <si>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</si>
  <si>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</si>
  <si>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</si>
  <si>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</si>
  <si>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</si>
  <si>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</si>
  <si>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</si>
  <si>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</si>
  <si>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</si>
  <si>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</si>
  <si>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</si>
  <si>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</si>
  <si>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</si>
  <si>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</si>
  <si>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</si>
  <si>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</si>
  <si>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</si>
  <si>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</si>
  <si>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</si>
  <si>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</si>
  <si>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</si>
  <si>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</si>
  <si>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</si>
  <si>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</si>
  <si>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</si>
  <si>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</si>
  <si>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</si>
  <si>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</si>
  <si>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</si>
  <si>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</si>
  <si>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</si>
  <si>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</si>
  <si>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</si>
  <si>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</si>
  <si>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</si>
  <si>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</si>
  <si>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</si>
  <si>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</si>
  <si>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</si>
  <si>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</si>
  <si>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</si>
  <si>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</si>
  <si>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</si>
  <si>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</si>
  <si>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</si>
  <si>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</si>
  <si>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</si>
  <si>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</si>
  <si>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</si>
  <si>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</si>
  <si>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</si>
  <si>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</si>
  <si>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</si>
  <si>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</si>
  <si>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</si>
  <si>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</si>
  <si>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</si>
  <si>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</si>
  <si>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</si>
  <si>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</si>
  <si>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</si>
  <si>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</si>
  <si>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</si>
  <si>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</si>
  <si>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</si>
  <si>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</si>
  <si>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</si>
  <si>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</si>
  <si>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</si>
  <si>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</si>
  <si>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</si>
  <si>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</si>
  <si>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</si>
  <si>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</si>
  <si>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</si>
  <si>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</si>
  <si>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</si>
  <si>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</si>
  <si>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</si>
  <si>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</si>
  <si>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</si>
  <si>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</si>
  <si>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</si>
  <si>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</si>
  <si>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</si>
  <si>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</si>
  <si>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</si>
  <si>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</si>
  <si>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</si>
  <si>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</si>
  <si>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</si>
  <si>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</si>
  <si>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</si>
  <si>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</si>
  <si>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</si>
  <si>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</si>
  <si>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</si>
  <si>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</si>
  <si>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</si>
  <si>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</si>
  <si>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</si>
  <si>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</si>
  <si>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</si>
  <si>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</si>
  <si>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</si>
  <si>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</si>
  <si>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</si>
  <si>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</si>
  <si>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</si>
  <si>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</si>
  <si>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</si>
  <si>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</si>
  <si>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</si>
  <si>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</si>
  <si>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</si>
  <si>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</si>
  <si>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</si>
  <si>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</si>
  <si>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</si>
  <si>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</si>
  <si>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</si>
  <si>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</si>
  <si>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</si>
  <si>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</si>
  <si>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</si>
  <si>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</si>
  <si>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</si>
  <si>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</si>
  <si>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</si>
  <si>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</si>
  <si>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</si>
  <si>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</si>
  <si>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</si>
  <si>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</si>
  <si>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</si>
  <si>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</si>
  <si>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</si>
  <si>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</si>
  <si>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</si>
  <si>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</si>
  <si>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</si>
  <si>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</si>
  <si>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</si>
  <si>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</si>
  <si>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</si>
  <si>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</si>
  <si>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</si>
  <si>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</si>
  <si>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</si>
  <si>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</si>
  <si>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</si>
  <si>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</si>
  <si>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</si>
  <si>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</si>
  <si>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</si>
  <si>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</si>
  <si>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</si>
  <si>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</si>
  <si>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</si>
  <si>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</si>
  <si>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</si>
  <si>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</si>
  <si>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</si>
  <si>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</si>
  <si>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</si>
  <si>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</si>
  <si>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</si>
  <si>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</si>
  <si>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</si>
  <si>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</si>
  <si>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</si>
  <si>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</si>
  <si>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</si>
  <si>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</si>
  <si>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</si>
  <si>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</si>
  <si>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</si>
  <si>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</si>
  <si>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</si>
  <si>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</si>
  <si>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</si>
  <si>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</si>
  <si>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</si>
  <si>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</si>
  <si>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</si>
  <si>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</si>
  <si>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</si>
  <si>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</si>
  <si>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</si>
  <si>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</si>
  <si>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</si>
  <si>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</si>
  <si>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</si>
  <si>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</si>
  <si>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</si>
  <si>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</si>
  <si>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</si>
  <si>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</si>
  <si>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</si>
  <si>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</si>
  <si>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</si>
  <si>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</si>
  <si>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</si>
  <si>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</si>
  <si>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</si>
  <si>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</si>
  <si>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</si>
  <si>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</si>
  <si>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</si>
  <si>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</si>
  <si>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</si>
  <si>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</si>
  <si>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</si>
  <si>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</si>
  <si>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</si>
  <si>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</si>
  <si>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</si>
  <si>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</si>
  <si>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</si>
  <si>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</si>
  <si>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</si>
  <si>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</si>
  <si>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</si>
  <si>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</si>
  <si>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</si>
  <si>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</si>
  <si>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</si>
  <si>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</si>
  <si>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</si>
  <si>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</si>
  <si>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</si>
  <si>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</si>
  <si>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</si>
  <si>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</si>
  <si>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</si>
  <si>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</si>
  <si>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</si>
  <si>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</si>
  <si>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</si>
  <si>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</si>
  <si>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</si>
  <si>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</si>
  <si>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</si>
  <si>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</si>
  <si>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</si>
  <si>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</si>
  <si>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</si>
  <si>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</si>
  <si>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</si>
  <si>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</si>
  <si>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</si>
  <si>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</si>
  <si>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</si>
  <si>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</si>
  <si>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</si>
  <si>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</si>
  <si>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</si>
  <si>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</si>
  <si>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</si>
  <si>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</si>
  <si>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</si>
  <si>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</si>
  <si>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</si>
  <si>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</si>
  <si>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</si>
  <si>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</si>
  <si>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</si>
  <si>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</si>
  <si>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</si>
  <si>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</si>
  <si>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</si>
  <si>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</si>
  <si>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</si>
  <si>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</si>
  <si>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</si>
  <si>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</si>
  <si>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</si>
  <si>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</si>
  <si>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</si>
  <si>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</si>
  <si>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</si>
  <si>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</si>
  <si>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</si>
  <si>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</si>
  <si>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</si>
  <si>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</si>
  <si>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</si>
  <si>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</si>
  <si>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</si>
  <si>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</si>
  <si>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</si>
  <si>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</si>
  <si>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</si>
  <si>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</si>
  <si>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</si>
  <si>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</si>
  <si>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</si>
  <si>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</si>
  <si>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</si>
  <si>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</si>
  <si>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</si>
  <si>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</si>
  <si>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</si>
  <si>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</si>
  <si>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</si>
  <si>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</si>
  <si>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</si>
  <si>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</si>
  <si>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</si>
  <si>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</si>
  <si>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</si>
  <si>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</si>
  <si>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</si>
  <si>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</si>
  <si>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</si>
  <si>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</si>
  <si>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</si>
  <si>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</si>
  <si>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</si>
  <si>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</si>
  <si>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</si>
  <si>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</si>
  <si>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</si>
  <si>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</si>
  <si>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</si>
  <si>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</si>
  <si>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</si>
  <si>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</si>
  <si>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</si>
  <si>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</si>
  <si>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</si>
  <si>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</si>
  <si>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</si>
  <si>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</si>
  <si>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</si>
  <si>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</si>
  <si>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</si>
  <si>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</si>
  <si>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</si>
  <si>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</si>
  <si>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</si>
  <si>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</si>
  <si>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</si>
  <si>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</si>
  <si>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</si>
  <si>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</si>
  <si>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</si>
  <si>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</si>
  <si>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</si>
  <si>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</si>
  <si>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</si>
  <si>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</si>
  <si>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</si>
  <si>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</si>
  <si>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</si>
  <si>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</si>
  <si>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</si>
  <si>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</si>
  <si>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</si>
  <si>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</si>
  <si>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</si>
  <si>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</si>
  <si>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</si>
  <si>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</si>
  <si>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</si>
  <si>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</si>
  <si>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</si>
  <si>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</si>
  <si>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</si>
  <si>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</si>
  <si>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</si>
  <si>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</si>
  <si>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</si>
  <si>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</si>
  <si>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</si>
  <si>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</si>
  <si>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</si>
  <si>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</si>
  <si>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</si>
  <si>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</si>
  <si>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</si>
  <si>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</si>
  <si>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</si>
  <si>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</si>
  <si>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</si>
  <si>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</si>
  <si>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</si>
  <si>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</si>
  <si>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</si>
  <si>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</si>
  <si>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</si>
  <si>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</si>
  <si>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</si>
  <si>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</si>
  <si>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</si>
  <si>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</si>
  <si>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</si>
  <si>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</si>
  <si>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</si>
  <si>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</si>
  <si>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</si>
  <si>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</si>
  <si>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</si>
  <si>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</si>
  <si>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</si>
  <si>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</si>
  <si>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</si>
  <si>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</si>
  <si>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</si>
  <si>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</si>
  <si>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</si>
  <si>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</si>
  <si>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</si>
  <si>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</si>
  <si>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</si>
  <si>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</si>
  <si>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</si>
  <si>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</si>
  <si>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</si>
  <si>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</si>
  <si>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</si>
  <si>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</si>
  <si>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</si>
  <si>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</si>
  <si>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</si>
  <si>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</si>
  <si>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</si>
  <si>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</si>
  <si>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</si>
  <si>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</si>
  <si>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</si>
  <si>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</si>
  <si>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</si>
  <si>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</si>
  <si>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</si>
  <si>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</si>
  <si>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</si>
  <si>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</si>
  <si>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</si>
  <si>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</si>
  <si>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</si>
  <si>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</si>
  <si>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</si>
  <si>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</si>
  <si>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</si>
  <si>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</si>
  <si>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</si>
  <si>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</si>
  <si>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</si>
  <si>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</si>
  <si>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</si>
  <si>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</si>
  <si>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</si>
  <si>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</si>
  <si>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</si>
  <si>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</si>
  <si>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</si>
  <si>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</si>
  <si>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</si>
  <si>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</si>
  <si>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</si>
  <si>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</si>
  <si>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</si>
  <si>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</si>
  <si>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</si>
  <si>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</si>
  <si>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</si>
  <si>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</si>
  <si>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</si>
  <si>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</si>
  <si>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</si>
  <si>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</si>
  <si>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</si>
  <si>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</si>
  <si>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</si>
  <si>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</si>
  <si>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</si>
  <si>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</si>
  <si>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</si>
  <si>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</si>
  <si>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</si>
  <si>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</si>
  <si>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</si>
  <si>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</si>
  <si>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</si>
  <si>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</si>
  <si>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</si>
  <si>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</si>
  <si>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</si>
  <si>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</si>
  <si>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</si>
  <si>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</si>
  <si>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</si>
  <si>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</si>
  <si>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</si>
  <si>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</si>
  <si>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</si>
  <si>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</si>
  <si>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</si>
  <si>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</si>
  <si>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</si>
  <si>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</si>
  <si>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</si>
  <si>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</si>
  <si>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</si>
  <si>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</si>
  <si>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</si>
  <si>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</si>
  <si>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</si>
  <si>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</si>
  <si>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</si>
  <si>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</si>
  <si>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</si>
  <si>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</si>
  <si>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</si>
  <si>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</si>
  <si>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</si>
  <si>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</si>
  <si>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</si>
  <si>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</si>
  <si>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</si>
  <si>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</si>
  <si>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</si>
  <si>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</si>
  <si>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</si>
  <si>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</si>
  <si>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</si>
  <si>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</si>
  <si>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</si>
  <si>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</si>
  <si>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</si>
  <si>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</si>
  <si>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</si>
  <si>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</si>
  <si>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</si>
  <si>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</si>
  <si>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</si>
  <si>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</si>
  <si>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</si>
  <si>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</si>
  <si>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</si>
  <si>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</si>
  <si>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</si>
  <si>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</si>
  <si>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</si>
  <si>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</si>
  <si>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</si>
  <si>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</si>
  <si>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</si>
  <si>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</si>
  <si>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</si>
  <si>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</si>
  <si>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</si>
  <si>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</si>
  <si>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</si>
  <si>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</si>
  <si>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</si>
  <si>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</si>
  <si>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</si>
  <si>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</si>
  <si>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</si>
  <si>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</si>
  <si>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</si>
  <si>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</si>
  <si>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</si>
  <si>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</si>
  <si>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</si>
  <si>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</si>
  <si>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</si>
  <si>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</si>
  <si>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</si>
  <si>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</si>
  <si>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</si>
  <si>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</si>
  <si>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</si>
  <si>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</si>
  <si>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</si>
  <si>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</si>
  <si>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</si>
  <si>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</si>
  <si>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</si>
  <si>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</si>
  <si>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</si>
  <si>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</si>
  <si>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</si>
  <si>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</si>
  <si>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</si>
  <si>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</si>
  <si>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</si>
  <si>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</si>
  <si>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</si>
  <si>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</si>
  <si>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</si>
  <si>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</si>
  <si>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</si>
  <si>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</si>
  <si>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</si>
  <si>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</si>
  <si>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</si>
  <si>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</si>
  <si>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</si>
  <si>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</si>
  <si>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</si>
  <si>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</si>
  <si>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</si>
  <si>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</si>
  <si>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</si>
  <si>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</si>
  <si>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</si>
  <si>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</si>
  <si>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</si>
  <si>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</si>
  <si>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</si>
  <si>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</si>
  <si>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</si>
  <si>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</si>
  <si>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</si>
  <si>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</si>
  <si>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</si>
  <si>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</si>
  <si>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</si>
  <si>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</si>
  <si>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</si>
  <si>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</si>
  <si>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</si>
  <si>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</si>
  <si>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</si>
  <si>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</si>
  <si>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</si>
  <si>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</si>
  <si>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</si>
  <si>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</si>
  <si>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</si>
  <si>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</si>
  <si>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</si>
  <si>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</si>
  <si>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</si>
  <si>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</si>
  <si>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</si>
  <si>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</si>
  <si>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</si>
  <si>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</si>
  <si>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</si>
  <si>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</si>
  <si>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</si>
  <si>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</si>
  <si>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</si>
  <si>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</si>
  <si>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</si>
  <si>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</si>
  <si>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</si>
  <si>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</si>
  <si>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</si>
  <si>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</si>
  <si>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</si>
  <si>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</si>
  <si>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</si>
  <si>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</si>
  <si>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</si>
  <si>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</si>
  <si>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</si>
  <si>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</si>
  <si>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</si>
  <si>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</si>
  <si>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</si>
  <si>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</si>
  <si>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</si>
  <si>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</si>
  <si>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</si>
  <si>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</si>
  <si>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</si>
  <si>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</si>
  <si>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</si>
  <si>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</si>
  <si>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</si>
  <si>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</si>
  <si>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</si>
  <si>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</si>
  <si>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</si>
  <si>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</si>
  <si>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</si>
  <si>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</si>
  <si>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</si>
  <si>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</si>
  <si>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</si>
  <si>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</si>
  <si>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</si>
  <si>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</si>
  <si>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</si>
  <si>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</si>
  <si>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</si>
  <si>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</si>
  <si>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</si>
  <si>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</si>
  <si>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</si>
  <si>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</si>
  <si>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</si>
  <si>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</si>
  <si>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</si>
  <si>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</si>
  <si>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</si>
  <si>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</si>
  <si>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</si>
  <si>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</si>
  <si>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</si>
  <si>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</si>
  <si>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</si>
  <si>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</si>
  <si>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</si>
  <si>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</si>
  <si>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</si>
  <si>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</si>
  <si>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</si>
  <si>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</si>
  <si>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</si>
  <si>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</si>
  <si>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</si>
  <si>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</si>
  <si>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</si>
  <si>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</si>
  <si>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</si>
  <si>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</si>
  <si>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</si>
  <si>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</si>
  <si>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</si>
  <si>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</si>
  <si>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</si>
  <si>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</si>
  <si>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</si>
  <si>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</si>
  <si>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</si>
  <si>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</si>
  <si>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</si>
  <si>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</si>
  <si>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</si>
  <si>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</si>
  <si>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</si>
  <si>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</si>
  <si>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</si>
  <si>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</si>
  <si>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</si>
  <si>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</si>
  <si>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</si>
  <si>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</si>
  <si>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</si>
  <si>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</si>
  <si>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</si>
  <si>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</si>
  <si>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</si>
  <si>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</si>
  <si>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</si>
  <si>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</si>
  <si>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</si>
  <si>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</si>
  <si>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</si>
  <si>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</si>
  <si>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</si>
  <si>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</si>
  <si>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</si>
  <si>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</si>
  <si>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</si>
  <si>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</si>
  <si>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</si>
  <si>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</si>
  <si>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</si>
  <si>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</si>
  <si>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</si>
  <si>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</si>
  <si>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</si>
  <si>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</si>
  <si>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</si>
  <si>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</si>
  <si>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</si>
  <si>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</si>
  <si>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</si>
  <si>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</si>
  <si>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</si>
  <si>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</si>
  <si>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</si>
  <si>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</si>
  <si>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</si>
  <si>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</si>
  <si>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</si>
  <si>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</si>
  <si>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</si>
  <si>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</si>
  <si>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</si>
  <si>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</si>
  <si>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</si>
  <si>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</si>
  <si>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</si>
  <si>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</si>
  <si>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</si>
  <si>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</si>
  <si>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</si>
  <si>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</si>
  <si>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</si>
  <si>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</si>
  <si>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</si>
  <si>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</si>
  <si>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</si>
  <si>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</si>
  <si>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</si>
  <si>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</si>
  <si>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</si>
  <si>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</si>
  <si>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</si>
  <si>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</si>
  <si>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</si>
  <si>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</si>
  <si>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</si>
  <si>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</si>
  <si>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</si>
  <si>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</si>
  <si>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</si>
  <si>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</si>
  <si>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</si>
  <si>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</si>
  <si>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</si>
  <si>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</si>
  <si>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</si>
  <si>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</si>
  <si>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</si>
  <si>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</si>
  <si>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</si>
  <si>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</si>
  <si>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</si>
  <si>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</si>
  <si>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</si>
  <si>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</si>
  <si>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</si>
  <si>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</si>
  <si>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</si>
  <si>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</si>
  <si>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</si>
  <si>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</si>
  <si>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</si>
  <si>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</si>
  <si>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</si>
  <si>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</si>
  <si>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</si>
  <si>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</si>
  <si>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</si>
  <si>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</si>
  <si>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</si>
  <si>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</si>
  <si>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</si>
  <si>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</si>
  <si>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</si>
  <si>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</si>
  <si>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</si>
  <si>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</si>
  <si>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</si>
  <si>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</si>
  <si>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</si>
  <si>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</si>
  <si>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</si>
  <si>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</si>
  <si>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</si>
  <si>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</si>
  <si>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</si>
  <si>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</si>
  <si>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</si>
  <si>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</si>
  <si>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</si>
  <si>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</si>
  <si>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</si>
  <si>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</si>
  <si>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</si>
  <si>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</si>
  <si>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</si>
  <si>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</si>
  <si>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</si>
  <si>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</si>
  <si>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</si>
  <si>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</si>
  <si>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</si>
  <si>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</si>
  <si>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</si>
  <si>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</si>
  <si>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</si>
  <si>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</si>
  <si>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</si>
  <si>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</si>
  <si>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</si>
  <si>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</si>
  <si>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</si>
  <si>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</si>
  <si>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</si>
  <si>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</si>
  <si>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</si>
  <si>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</si>
  <si>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</si>
  <si>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</si>
  <si>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</si>
  <si>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</si>
  <si>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</si>
  <si>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</si>
  <si>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</si>
  <si>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</si>
  <si>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</si>
  <si>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</si>
  <si>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</si>
  <si>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</si>
  <si>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</si>
  <si>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</si>
  <si>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</si>
  <si>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</si>
  <si>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</si>
  <si>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</si>
  <si>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</si>
  <si>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</si>
  <si>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</si>
  <si>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</si>
  <si>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</si>
  <si>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</si>
  <si>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</si>
  <si>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</si>
  <si>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</si>
  <si>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</si>
  <si>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</si>
  <si>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</si>
  <si>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</si>
  <si>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</si>
  <si>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</si>
  <si>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</si>
  <si>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</si>
  <si>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</si>
  <si>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</si>
  <si>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</si>
  <si>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</si>
  <si>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</si>
  <si>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</si>
  <si>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</si>
  <si>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</si>
  <si>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</si>
  <si>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</si>
  <si>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</si>
  <si>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</si>
  <si>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</si>
  <si>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</si>
  <si>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</si>
  <si>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</si>
  <si>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</si>
  <si>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</si>
  <si>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</si>
  <si>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</si>
  <si>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</si>
  <si>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</si>
  <si>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</si>
  <si>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</si>
  <si>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</si>
  <si>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</si>
  <si>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</si>
  <si>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</si>
  <si>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</si>
  <si>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</si>
  <si>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</si>
  <si>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</si>
  <si>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</si>
  <si>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</si>
  <si>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</si>
  <si>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</si>
  <si>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</si>
  <si>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</si>
  <si>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</si>
  <si>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</si>
  <si>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</si>
  <si>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</si>
  <si>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</si>
  <si>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</si>
  <si>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</si>
  <si>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</si>
  <si>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</si>
  <si>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</si>
  <si>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</si>
  <si>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</si>
  <si>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</si>
  <si>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</si>
  <si>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</si>
  <si>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</si>
  <si>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</si>
  <si>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</si>
  <si>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</si>
  <si>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</si>
  <si>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</si>
  <si>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</si>
  <si>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</si>
  <si>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</si>
  <si>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</si>
  <si>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</si>
  <si>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</si>
  <si>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</si>
  <si>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</si>
  <si>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</si>
  <si>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</si>
  <si>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</si>
  <si>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</si>
  <si>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</si>
  <si>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</si>
  <si>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</si>
  <si>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</si>
  <si>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</si>
  <si>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</si>
  <si>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</si>
  <si>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</si>
  <si>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</si>
  <si>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</si>
  <si>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</si>
  <si>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</si>
  <si>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</si>
  <si>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</si>
  <si>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</si>
  <si>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</si>
  <si>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</si>
  <si>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</si>
  <si>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</si>
  <si>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</si>
  <si>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</si>
  <si>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</si>
  <si>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</si>
  <si>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</si>
  <si>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</si>
  <si>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</si>
  <si>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</si>
  <si>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</si>
  <si>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</si>
  <si>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</si>
  <si>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</si>
  <si>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</si>
  <si>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</si>
  <si>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</si>
  <si>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</si>
  <si>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</si>
  <si>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</si>
  <si>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</si>
  <si>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</si>
  <si>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</si>
  <si>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</si>
  <si>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</si>
  <si>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</si>
  <si>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</si>
  <si>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</si>
  <si>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</si>
  <si>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</si>
  <si>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</si>
  <si>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</si>
  <si>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</si>
  <si>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</si>
  <si>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</si>
  <si>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</si>
  <si>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</si>
  <si>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</si>
  <si>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</si>
  <si>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</si>
  <si>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</si>
  <si>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</si>
  <si>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</si>
  <si>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</si>
  <si>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</si>
  <si>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</si>
  <si>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</si>
  <si>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</si>
  <si>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</si>
  <si>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</si>
  <si>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</si>
  <si>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</si>
  <si>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</si>
  <si>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</si>
  <si>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</si>
  <si>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</si>
  <si>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</si>
  <si>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</si>
  <si>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</si>
  <si>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</si>
  <si>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</si>
  <si>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</si>
  <si>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</si>
  <si>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</si>
  <si>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</si>
  <si>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</si>
  <si>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</si>
  <si>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</si>
  <si>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</si>
  <si>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</si>
  <si>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</si>
  <si>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</si>
  <si>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</si>
  <si>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</si>
  <si>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</si>
  <si>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</si>
  <si>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</si>
  <si>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</si>
  <si>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</si>
  <si>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</si>
  <si>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</si>
  <si>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</si>
  <si>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</si>
  <si>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</si>
  <si>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</si>
  <si>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</si>
  <si>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</si>
  <si>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</si>
  <si>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</si>
  <si>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</si>
  <si>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</si>
  <si>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</si>
  <si>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</si>
  <si>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</si>
  <si>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</si>
  <si>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</si>
  <si>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</si>
  <si>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</si>
  <si>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</si>
  <si>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</si>
  <si>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</si>
  <si>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</si>
  <si>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</si>
  <si>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</si>
  <si>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</si>
  <si>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</si>
  <si>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</si>
  <si>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</si>
  <si>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</si>
  <si>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</si>
  <si>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</si>
  <si>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</si>
  <si>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</si>
  <si>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</si>
  <si>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</si>
  <si>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</si>
  <si>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</si>
  <si>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</si>
  <si>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</si>
  <si>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</si>
  <si>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</si>
  <si>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</si>
  <si>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</si>
  <si>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</si>
  <si>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</si>
  <si>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</si>
  <si>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</si>
  <si>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</si>
  <si>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</si>
  <si>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</si>
  <si>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</si>
  <si>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</si>
  <si>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</si>
  <si>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</si>
  <si>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</si>
  <si>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</si>
  <si>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</si>
  <si>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</si>
  <si>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</si>
  <si>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</si>
  <si>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</si>
  <si>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</si>
  <si>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</si>
  <si>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</si>
  <si>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</si>
  <si>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</si>
  <si>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</si>
  <si>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</si>
  <si>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</si>
  <si>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</si>
  <si>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</si>
  <si>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</si>
  <si>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</si>
  <si>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</si>
  <si>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</si>
  <si>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</si>
  <si>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</si>
  <si>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</si>
  <si>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</si>
  <si>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</si>
  <si>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</si>
  <si>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</si>
  <si>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</si>
  <si>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</si>
  <si>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</si>
  <si>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</si>
  <si>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</si>
  <si>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</si>
  <si>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</si>
  <si>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</si>
  <si>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</si>
  <si>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</si>
  <si>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</si>
  <si>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</si>
  <si>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</si>
  <si>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</si>
  <si>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</si>
  <si>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</si>
  <si>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</si>
  <si>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</si>
  <si>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</si>
  <si>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</si>
  <si>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</si>
  <si>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</si>
  <si>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</si>
  <si>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</si>
  <si>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</si>
  <si>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</si>
  <si>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</si>
  <si>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</si>
  <si>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</si>
  <si>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</si>
  <si>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</si>
  <si>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</si>
  <si>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</si>
  <si>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</si>
  <si>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</si>
  <si>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</si>
  <si>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</si>
  <si>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</si>
  <si>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</si>
  <si>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</si>
  <si>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</si>
  <si>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</si>
  <si>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</si>
  <si>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</si>
  <si>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</si>
  <si>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</si>
  <si>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</si>
  <si>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</si>
  <si>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</si>
  <si>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</si>
  <si>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</si>
  <si>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</si>
  <si>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</si>
  <si>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</si>
  <si>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</si>
  <si>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</si>
  <si>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</si>
  <si>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</si>
  <si>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</si>
  <si>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</si>
  <si>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</si>
  <si>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</si>
  <si>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</si>
  <si>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</si>
  <si>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</si>
  <si>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</si>
  <si>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</si>
  <si>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</si>
  <si>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</si>
  <si>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</si>
  <si>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</si>
  <si>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</si>
  <si>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</si>
  <si>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</si>
  <si>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</si>
  <si>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</si>
  <si>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</si>
  <si>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</si>
  <si>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</si>
  <si>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</si>
  <si>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</si>
  <si>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</si>
  <si>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</si>
  <si>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</si>
  <si>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</si>
  <si>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</si>
  <si>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</si>
  <si>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</si>
  <si>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</si>
  <si>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</si>
  <si>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</si>
  <si>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</si>
  <si>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</si>
  <si>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</si>
  <si>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</si>
  <si>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</si>
  <si>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</si>
  <si>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</si>
  <si>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</si>
  <si>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</si>
  <si>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</si>
  <si>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</si>
  <si>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</si>
  <si>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</si>
  <si>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</si>
  <si>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</si>
  <si>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</si>
  <si>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</si>
  <si>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</si>
  <si>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</si>
  <si>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</si>
  <si>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</si>
  <si>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</si>
  <si>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</si>
  <si>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</si>
  <si>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</si>
  <si>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</si>
  <si>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</si>
  <si>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</si>
  <si>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</si>
  <si>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</si>
  <si>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</si>
  <si>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</si>
  <si>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</si>
  <si>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</si>
  <si>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</si>
  <si>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</si>
  <si>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</si>
  <si>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</si>
  <si>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</si>
  <si>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</si>
  <si>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</si>
  <si>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</si>
  <si>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</si>
  <si>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</si>
  <si>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</si>
  <si>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</si>
  <si>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</si>
  <si>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</si>
  <si>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</si>
  <si>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</si>
  <si>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</si>
  <si>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</si>
  <si>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</si>
  <si>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</si>
  <si>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</si>
  <si>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</si>
  <si>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</si>
  <si>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</si>
  <si>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</si>
  <si>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</si>
  <si>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</si>
  <si>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</si>
  <si>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</si>
  <si>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</si>
  <si>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</si>
  <si>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</si>
  <si>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</si>
  <si>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</si>
  <si>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</si>
  <si>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</si>
  <si>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</si>
  <si>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</si>
  <si>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</si>
  <si>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</si>
  <si>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</si>
  <si>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</si>
  <si>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</si>
  <si>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</si>
  <si>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</si>
  <si>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</si>
  <si>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</si>
  <si>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</si>
  <si>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</si>
  <si>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</si>
  <si>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</si>
  <si>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</si>
  <si>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</si>
  <si>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</si>
  <si>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</si>
  <si>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</si>
  <si>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</si>
  <si>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</si>
  <si>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</si>
  <si>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</si>
  <si>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</si>
  <si>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</si>
  <si>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</si>
  <si>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</si>
  <si>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</si>
  <si>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</si>
  <si>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</si>
  <si>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</si>
  <si>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</si>
  <si>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</si>
  <si>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</si>
  <si>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</si>
  <si>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</si>
  <si>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</si>
  <si>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</si>
  <si>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</si>
  <si>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</si>
  <si>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</si>
  <si>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</si>
  <si>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</si>
  <si>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</si>
  <si>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</si>
  <si>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</si>
  <si>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</si>
  <si>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</si>
  <si>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</si>
  <si>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</si>
  <si>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</si>
  <si>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</si>
  <si>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</si>
  <si>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</si>
  <si>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</si>
  <si>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</si>
  <si>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</si>
  <si>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</si>
  <si>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</si>
  <si>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</si>
  <si>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</si>
  <si>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</si>
  <si>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</si>
  <si>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</si>
  <si>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</si>
  <si>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</si>
  <si>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</si>
  <si>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</si>
  <si>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</si>
  <si>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</si>
  <si>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</si>
  <si>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</si>
  <si>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</si>
  <si>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</si>
  <si>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</si>
  <si>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</si>
  <si>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</si>
  <si>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</si>
  <si>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</si>
  <si>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</si>
  <si>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</si>
  <si>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</si>
  <si>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</si>
  <si>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</si>
  <si>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</si>
  <si>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</si>
  <si>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</si>
  <si>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</si>
  <si>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</si>
  <si>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</si>
  <si>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</si>
  <si>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</si>
  <si>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</si>
  <si>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</si>
  <si>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</si>
  <si>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</si>
  <si>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</si>
  <si>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</si>
  <si>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</si>
  <si>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</si>
  <si>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</si>
  <si>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</si>
  <si>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</si>
  <si>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</si>
  <si>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</si>
  <si>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</si>
  <si>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</si>
  <si>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</si>
  <si>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</si>
  <si>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</si>
  <si>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</si>
  <si>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</si>
  <si>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</si>
  <si>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</si>
  <si>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</si>
  <si>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</si>
  <si>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</si>
  <si>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</si>
  <si>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</si>
  <si>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</si>
  <si>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</si>
  <si>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</si>
  <si>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</si>
  <si>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</si>
  <si>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</si>
  <si>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</si>
  <si>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</si>
  <si>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</si>
  <si>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</si>
  <si>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</si>
  <si>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</si>
  <si>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</si>
  <si>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</si>
  <si>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</si>
  <si>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</si>
  <si>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</si>
  <si>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</si>
  <si>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</si>
  <si>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</si>
  <si>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</si>
  <si>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</si>
  <si>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</si>
  <si>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</si>
  <si>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</si>
  <si>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</si>
  <si>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</si>
  <si>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</si>
  <si>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</si>
  <si>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</si>
  <si>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</si>
  <si>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</si>
  <si>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</si>
  <si>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</si>
  <si>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</si>
  <si>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</si>
  <si>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</si>
  <si>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</si>
  <si>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</si>
  <si>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</si>
  <si>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</si>
  <si>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</si>
  <si>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</si>
  <si>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</si>
  <si>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</si>
  <si>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</si>
  <si>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</si>
  <si>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</si>
  <si>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</si>
  <si>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</si>
  <si>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</si>
  <si>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</si>
  <si>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</si>
  <si>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</si>
  <si>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</si>
  <si>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</si>
  <si>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</si>
  <si>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</si>
  <si>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</si>
  <si>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</si>
  <si>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</si>
  <si>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</si>
  <si>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</si>
  <si>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</si>
  <si>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</si>
  <si>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</si>
  <si>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</si>
  <si>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</si>
  <si>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</si>
  <si>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</si>
  <si>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</si>
  <si>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</si>
  <si>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</si>
  <si>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</si>
  <si>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</si>
  <si>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</si>
  <si>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</si>
  <si>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</si>
  <si>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</si>
  <si>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</si>
  <si>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</si>
  <si>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</si>
  <si>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</si>
  <si>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</si>
  <si>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</si>
  <si>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</si>
  <si>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</si>
  <si>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</si>
  <si>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</si>
  <si>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</si>
  <si>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</si>
  <si>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</si>
  <si>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</si>
  <si>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</si>
  <si>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</si>
  <si>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</si>
  <si>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</si>
  <si>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</si>
  <si>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</si>
  <si>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</si>
  <si>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</si>
  <si>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</si>
  <si>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</si>
  <si>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</si>
  <si>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</si>
  <si>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</si>
  <si>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</si>
  <si>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</si>
  <si>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</si>
  <si>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</si>
  <si>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</si>
  <si>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</si>
  <si>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</si>
  <si>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</si>
  <si>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</si>
  <si>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</si>
  <si>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</si>
  <si>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</si>
  <si>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</si>
  <si>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</si>
  <si>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</si>
  <si>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</si>
  <si>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</si>
  <si>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</si>
  <si>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</si>
  <si>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</si>
  <si>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</si>
  <si>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</si>
  <si>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</si>
  <si>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</si>
  <si>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</si>
  <si>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</si>
  <si>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</si>
  <si>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</si>
  <si>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</si>
  <si>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</si>
  <si>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</si>
  <si>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</si>
  <si>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</si>
  <si>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</si>
  <si>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</si>
  <si>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</si>
  <si>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</si>
  <si>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</si>
  <si>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</si>
  <si>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</si>
  <si>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</si>
  <si>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</si>
  <si>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</si>
  <si>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</si>
  <si>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</si>
  <si>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</si>
  <si>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</si>
  <si>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</si>
  <si>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</si>
  <si>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</si>
  <si>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</si>
  <si>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</si>
  <si>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</si>
  <si>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</si>
  <si>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</si>
  <si>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</si>
  <si>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</si>
  <si>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</si>
  <si>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</si>
  <si>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</si>
  <si>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</si>
  <si>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</si>
  <si>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</si>
  <si>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</si>
  <si>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</si>
  <si>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</si>
  <si>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</si>
  <si>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</si>
  <si>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</si>
  <si>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</si>
  <si>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</si>
  <si>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</si>
  <si>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</si>
  <si>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</si>
  <si>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</si>
  <si>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</si>
  <si>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</si>
  <si>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</si>
  <si>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</si>
  <si>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</si>
  <si>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</si>
  <si>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</si>
  <si>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</si>
  <si>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</si>
  <si>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</si>
  <si>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</si>
  <si>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</si>
  <si>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</si>
  <si>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</si>
  <si>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</si>
  <si>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</si>
  <si>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</si>
  <si>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</si>
  <si>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</si>
  <si>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</si>
  <si>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</si>
  <si>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</si>
  <si>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</si>
  <si>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</si>
  <si>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</si>
  <si>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</si>
  <si>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</si>
  <si>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</si>
  <si>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</si>
  <si>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</si>
  <si>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</si>
  <si>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</si>
  <si>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</si>
  <si>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</si>
  <si>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</si>
  <si>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</si>
  <si>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</si>
  <si>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</si>
  <si>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</si>
  <si>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</si>
  <si>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</si>
  <si>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</si>
  <si>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</si>
  <si>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</si>
  <si>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</si>
  <si>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</si>
  <si>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</si>
  <si>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</si>
  <si>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</si>
  <si>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</si>
  <si>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</si>
  <si>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</si>
  <si>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</si>
  <si>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</si>
  <si>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</si>
  <si>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</si>
  <si>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</si>
  <si>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</si>
  <si>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</si>
  <si>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</si>
  <si>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</si>
  <si>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</si>
  <si>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</si>
  <si>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</si>
  <si>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</si>
  <si>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</si>
  <si>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</si>
  <si>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</si>
  <si>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</si>
  <si>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</si>
  <si>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</si>
  <si>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</si>
  <si>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</si>
  <si>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</si>
  <si>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</si>
  <si>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</si>
  <si>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</si>
  <si>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</si>
  <si>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</si>
  <si>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</si>
  <si>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</si>
  <si>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</si>
  <si>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</si>
  <si>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</si>
  <si>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</si>
  <si>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</si>
  <si>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</si>
  <si>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</si>
  <si>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</si>
  <si>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</si>
  <si>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</si>
  <si>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</si>
  <si>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</si>
  <si>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</si>
  <si>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</si>
  <si>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</si>
  <si>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</si>
  <si>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</si>
  <si>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</si>
  <si>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</si>
  <si>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</si>
  <si>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</si>
  <si>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</si>
  <si>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</si>
  <si>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</si>
  <si>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</si>
  <si>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</si>
  <si>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</si>
  <si>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</si>
  <si>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</si>
  <si>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</si>
  <si>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</si>
  <si>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</si>
  <si>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</si>
  <si>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</si>
  <si>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</si>
  <si>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</si>
  <si>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</si>
  <si>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</si>
  <si>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</si>
  <si>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</si>
  <si>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</si>
  <si>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</si>
  <si>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</si>
  <si>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</si>
  <si>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</si>
  <si>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</si>
  <si>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</si>
  <si>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</si>
  <si>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</si>
  <si>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</si>
  <si>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</si>
  <si>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</si>
  <si>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</si>
  <si>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</si>
  <si>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</si>
  <si>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</si>
  <si>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</si>
  <si>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</si>
  <si>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</si>
  <si>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</si>
  <si>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</si>
  <si>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</si>
  <si>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</si>
  <si>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</si>
  <si>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</si>
  <si>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</si>
  <si>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</si>
  <si>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</si>
  <si>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</si>
  <si>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</si>
  <si>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</si>
  <si>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</si>
  <si>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</si>
  <si>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</si>
  <si>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</si>
  <si>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</si>
  <si>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</si>
  <si>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</si>
  <si>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</si>
  <si>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</si>
  <si>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</si>
  <si>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</si>
  <si>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</si>
  <si>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</si>
  <si>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</si>
  <si>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</si>
  <si>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</si>
  <si>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</si>
  <si>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</si>
  <si>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</si>
  <si>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</si>
  <si>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</si>
  <si>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</si>
  <si>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</si>
  <si>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</si>
  <si>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</si>
  <si>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</si>
  <si>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</si>
  <si>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</si>
  <si>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</si>
  <si>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</si>
  <si>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</si>
  <si>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</si>
  <si>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</si>
  <si>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</si>
  <si>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</si>
  <si>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</si>
  <si>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</si>
  <si>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</si>
  <si>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</si>
  <si>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</si>
  <si>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</si>
  <si>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</si>
  <si>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</si>
  <si>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</si>
  <si>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</si>
  <si>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</si>
  <si>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</si>
  <si>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</si>
  <si>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</si>
  <si>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</si>
  <si>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</si>
  <si>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</si>
  <si>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</si>
  <si>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</si>
  <si>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</si>
  <si>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</si>
  <si>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</si>
  <si>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</si>
  <si>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</si>
  <si>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</si>
  <si>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</si>
  <si>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</si>
  <si>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</si>
  <si>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</si>
  <si>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</si>
  <si>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</si>
  <si>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</si>
  <si>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</si>
  <si>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</si>
  <si>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</si>
  <si>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</si>
  <si>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</si>
  <si>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</si>
  <si>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</si>
  <si>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</si>
  <si>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</si>
  <si>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</si>
  <si>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</si>
  <si>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</si>
  <si>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</si>
  <si>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</si>
  <si>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</si>
  <si>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</si>
  <si>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</si>
  <si>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</si>
  <si>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</si>
  <si>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</si>
  <si>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</si>
  <si>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</si>
  <si>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</si>
  <si>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</si>
  <si>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</si>
  <si>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</si>
  <si>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</si>
  <si>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</si>
  <si>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</si>
  <si>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</si>
  <si>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</si>
  <si>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</si>
  <si>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</si>
  <si>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</si>
  <si>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</si>
  <si>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</si>
  <si>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</si>
  <si>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</si>
  <si>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</si>
  <si>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</si>
  <si>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</si>
  <si>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</si>
  <si>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</si>
  <si>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</si>
  <si>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</si>
  <si>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</si>
  <si>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</si>
  <si>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</si>
  <si>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</si>
  <si>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</si>
  <si>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</si>
  <si>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</si>
  <si>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</si>
  <si>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</si>
  <si>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</si>
  <si>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</si>
  <si>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</si>
  <si>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</si>
  <si>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</si>
  <si>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</si>
  <si>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</si>
  <si>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</si>
  <si>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</si>
  <si>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</si>
  <si>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</si>
  <si>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</si>
  <si>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</si>
  <si>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</si>
  <si>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</si>
  <si>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</si>
  <si>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</si>
  <si>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</si>
  <si>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</si>
  <si>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</si>
  <si>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</si>
  <si>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</si>
  <si>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</si>
  <si>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</si>
  <si>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</si>
  <si>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</si>
  <si>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</si>
  <si>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</si>
  <si>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</si>
  <si>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</si>
  <si>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</si>
  <si>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</si>
  <si>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</si>
  <si>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</si>
  <si>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</si>
  <si>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</si>
  <si>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</si>
  <si>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</si>
  <si>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</si>
  <si>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</si>
  <si>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</si>
  <si>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</si>
  <si>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</si>
  <si>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</si>
  <si>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</si>
  <si>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</si>
  <si>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</si>
  <si>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</si>
  <si>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</si>
  <si>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</si>
  <si>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</si>
  <si>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</si>
  <si>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</si>
  <si>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</si>
  <si>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</si>
  <si>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</si>
  <si>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</si>
  <si>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</si>
  <si>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</si>
  <si>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</si>
  <si>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</si>
  <si>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</si>
  <si>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</si>
  <si>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</si>
  <si>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</si>
  <si>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</si>
  <si>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</si>
  <si>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</si>
  <si>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</si>
  <si>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</si>
  <si>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</si>
  <si>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</si>
  <si>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</si>
  <si>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</si>
  <si>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</si>
  <si>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</si>
  <si>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</si>
  <si>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</si>
  <si>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</si>
  <si>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</si>
  <si>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</si>
  <si>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</si>
  <si>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</si>
  <si>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</si>
  <si>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</si>
  <si>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</si>
  <si>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</si>
  <si>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</si>
  <si>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</si>
  <si>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</si>
  <si>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</si>
  <si>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</si>
  <si>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</si>
  <si>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</si>
  <si>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</si>
  <si>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</si>
  <si>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</si>
  <si>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</si>
  <si>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</si>
  <si>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</si>
  <si>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</si>
  <si>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</si>
  <si>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</si>
  <si>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</si>
  <si>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</si>
  <si>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</si>
  <si>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</si>
  <si>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</si>
  <si>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</si>
  <si>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</si>
  <si>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</si>
  <si>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</si>
  <si>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</si>
  <si>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</si>
  <si>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</si>
  <si>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</si>
  <si>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</si>
  <si>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</si>
  <si>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</si>
  <si>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</si>
  <si>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</si>
  <si>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</si>
  <si>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</si>
  <si>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</si>
  <si>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</si>
  <si>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</si>
  <si>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</si>
  <si>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</si>
  <si>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</si>
  <si>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</si>
  <si>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</si>
  <si>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</si>
  <si>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</si>
  <si>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</si>
  <si>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</si>
  <si>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</si>
  <si>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</si>
  <si>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</si>
  <si>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</si>
  <si>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</si>
  <si>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</si>
  <si>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</si>
  <si>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</si>
  <si>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</si>
  <si>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</si>
  <si>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</si>
  <si>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</si>
  <si>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</si>
  <si>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</si>
  <si>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</si>
  <si>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</si>
  <si>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</si>
  <si>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</si>
  <si>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</si>
  <si>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</si>
  <si>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</si>
  <si>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</si>
  <si>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</si>
  <si>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</si>
  <si>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</si>
  <si>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</si>
  <si>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</si>
  <si>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</si>
  <si>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</si>
  <si>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</si>
  <si>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</si>
  <si>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</si>
  <si>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</si>
  <si>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</si>
  <si>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</si>
  <si>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</si>
  <si>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</si>
  <si>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</si>
  <si>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</si>
  <si>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</si>
  <si>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</si>
  <si>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</si>
  <si>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</si>
  <si>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</si>
  <si>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</si>
  <si>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</si>
  <si>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</si>
  <si>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</si>
  <si>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</si>
  <si>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</si>
  <si>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</si>
  <si>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</si>
  <si>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</si>
  <si>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</si>
  <si>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</si>
  <si>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</si>
  <si>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</si>
  <si>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</si>
  <si>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</si>
  <si>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</si>
  <si>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</si>
  <si>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</si>
  <si>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</si>
  <si>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</si>
  <si>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</si>
  <si>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</si>
  <si>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</si>
  <si>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</si>
  <si>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</si>
  <si>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</si>
  <si>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</si>
  <si>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</si>
  <si>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</si>
  <si>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</si>
  <si>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</si>
  <si>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</si>
  <si>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</si>
  <si>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</si>
  <si>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</si>
  <si>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</si>
  <si>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</si>
  <si>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</si>
  <si>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</si>
  <si>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</si>
  <si>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</si>
  <si>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</si>
  <si>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</si>
  <si>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</si>
  <si>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</si>
  <si>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</si>
  <si>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</si>
  <si>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</si>
  <si>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</si>
  <si>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</si>
  <si>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</si>
  <si>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</si>
  <si>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</si>
  <si>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</si>
  <si>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</si>
  <si>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</si>
  <si>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</si>
  <si>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</si>
  <si>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</si>
  <si>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</si>
  <si>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</si>
  <si>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</si>
  <si>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</si>
  <si>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</si>
  <si>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</si>
  <si>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</si>
  <si>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</si>
  <si>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</si>
  <si>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</si>
  <si>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</si>
  <si>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</si>
  <si>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</si>
  <si>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</si>
  <si>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</si>
  <si>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</si>
  <si>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</si>
  <si>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</si>
  <si>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</si>
  <si>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</si>
  <si>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</si>
  <si>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</si>
  <si>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</si>
  <si>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</si>
  <si>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</si>
  <si>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</si>
  <si>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</si>
  <si>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</si>
  <si>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</si>
  <si>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</si>
  <si>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</si>
  <si>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</si>
  <si>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</si>
  <si>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</si>
  <si>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</si>
  <si>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</si>
  <si>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</si>
  <si>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</si>
  <si>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</si>
  <si>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</si>
  <si>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</si>
  <si>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</si>
  <si>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</si>
  <si>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</si>
  <si>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</si>
  <si>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</si>
  <si>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</si>
  <si>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</si>
  <si>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</si>
  <si>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</si>
  <si>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</si>
  <si>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</si>
  <si>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</si>
  <si>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</si>
  <si>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</si>
  <si>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</si>
  <si>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</si>
  <si>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</si>
  <si>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</si>
  <si>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</si>
  <si>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</si>
  <si>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</si>
  <si>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</si>
  <si>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</si>
  <si>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</si>
  <si>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</si>
  <si>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</si>
  <si>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</si>
  <si>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</si>
  <si>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</si>
  <si>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</si>
  <si>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</si>
  <si>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</si>
  <si>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</si>
  <si>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</si>
  <si>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</si>
  <si>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</si>
  <si>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</si>
  <si>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</si>
  <si>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</si>
  <si>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</si>
  <si>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</si>
  <si>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</si>
  <si>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</si>
  <si>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</si>
  <si>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</si>
  <si>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</si>
  <si>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</si>
  <si>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</si>
  <si>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</si>
  <si>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</si>
  <si>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</si>
  <si>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</si>
  <si>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</si>
  <si>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</si>
  <si>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</si>
  <si>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</si>
  <si>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</si>
  <si>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</si>
  <si>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</si>
  <si>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</si>
  <si>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</si>
  <si>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</si>
  <si>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</si>
  <si>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</si>
  <si>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</si>
  <si>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</si>
  <si>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</si>
  <si>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</si>
  <si>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</si>
  <si>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</si>
  <si>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</si>
  <si>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</si>
  <si>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</si>
  <si>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</si>
  <si>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</si>
  <si>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</si>
  <si>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</si>
  <si>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</si>
  <si>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</si>
  <si>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</si>
  <si>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</si>
  <si>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</si>
  <si>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</si>
  <si>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</si>
  <si>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</si>
  <si>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</si>
  <si>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</si>
  <si>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</si>
  <si>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</si>
  <si>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</si>
  <si>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</si>
  <si>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</si>
  <si>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</si>
  <si>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</si>
  <si>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</si>
  <si>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</si>
  <si>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</si>
  <si>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</si>
  <si>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</si>
  <si>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</si>
  <si>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</si>
  <si>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</si>
  <si>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</si>
  <si>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</si>
  <si>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</si>
  <si>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</si>
  <si>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</si>
  <si>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</si>
  <si>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</si>
  <si>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</si>
  <si>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</si>
  <si>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</si>
  <si>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</si>
  <si>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</si>
  <si>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</si>
  <si>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</si>
  <si>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</si>
  <si>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</si>
  <si>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</si>
  <si>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</si>
  <si>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</si>
  <si>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</si>
  <si>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</si>
  <si>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</si>
  <si>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</si>
  <si>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</si>
  <si>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</si>
  <si>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</si>
  <si>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</si>
  <si>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</si>
  <si>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</si>
  <si>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</si>
  <si>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</si>
  <si>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</si>
  <si>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</si>
  <si>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</si>
  <si>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</si>
  <si>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</si>
  <si>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</si>
  <si>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</si>
  <si>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</si>
  <si>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</si>
  <si>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</si>
  <si>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</si>
  <si>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</si>
  <si>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</si>
  <si>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</si>
  <si>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</si>
  <si>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</si>
  <si>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</si>
  <si>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</si>
  <si>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</si>
  <si>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</si>
  <si>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</si>
  <si>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</si>
  <si>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</si>
  <si>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</si>
  <si>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</si>
  <si>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</si>
  <si>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</si>
  <si>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</si>
  <si>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</si>
  <si>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</si>
  <si>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</si>
  <si>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</si>
  <si>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</si>
  <si>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</si>
  <si>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</si>
  <si>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</si>
  <si>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</si>
  <si>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</si>
  <si>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</si>
  <si>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</si>
  <si>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</si>
  <si>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</si>
  <si>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</si>
  <si>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</si>
  <si>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</si>
  <si>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</si>
  <si>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</si>
  <si>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</si>
  <si>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</si>
  <si>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</si>
  <si>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</si>
  <si>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</si>
  <si>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</si>
  <si>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</si>
  <si>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</si>
  <si>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</si>
  <si>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</si>
  <si>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</si>
  <si>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</si>
  <si>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</si>
  <si>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</si>
  <si>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</si>
  <si>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</si>
  <si>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</si>
  <si>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</si>
  <si>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</si>
  <si>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</si>
  <si>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</si>
  <si>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</si>
  <si>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</si>
  <si>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</si>
  <si>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</si>
  <si>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</si>
  <si>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</si>
  <si>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</si>
  <si>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</si>
  <si>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</si>
  <si>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</si>
  <si>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</si>
  <si>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</si>
  <si>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</si>
  <si>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</si>
  <si>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</si>
  <si>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</si>
  <si>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</si>
  <si>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</si>
  <si>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</si>
  <si>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</si>
  <si>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</si>
  <si>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</si>
  <si>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</si>
  <si>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</si>
  <si>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</si>
  <si>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</si>
  <si>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</si>
  <si>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</si>
  <si>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</si>
  <si>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</si>
  <si>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</si>
  <si>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</si>
  <si>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</si>
  <si>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</si>
  <si>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</si>
  <si>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</si>
  <si>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</si>
  <si>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</si>
  <si>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</si>
  <si>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</si>
  <si>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</si>
  <si>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</si>
  <si>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</si>
  <si>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</si>
  <si>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</si>
  <si>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</si>
  <si>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</si>
  <si>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</si>
  <si>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</si>
  <si>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</si>
  <si>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</si>
  <si>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</si>
  <si>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</si>
  <si>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</si>
  <si>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</si>
  <si>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</si>
  <si>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</si>
  <si>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</si>
  <si>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</si>
  <si>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</si>
  <si>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</si>
  <si>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</si>
  <si>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</si>
  <si>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</si>
  <si>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</si>
  <si>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</si>
  <si>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</si>
  <si>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</si>
  <si>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</si>
  <si>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</si>
  <si>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</si>
  <si>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</si>
  <si>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</si>
  <si>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</si>
  <si>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</si>
  <si>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</si>
  <si>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</si>
  <si>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</si>
  <si>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</si>
  <si>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</si>
  <si>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</si>
  <si>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</si>
  <si>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</si>
  <si>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</si>
  <si>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</si>
  <si>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</si>
  <si>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</si>
  <si>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</si>
  <si>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</si>
  <si>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</si>
  <si>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</si>
  <si>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</si>
  <si>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</si>
  <si>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</si>
  <si>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</si>
  <si>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</si>
  <si>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</si>
  <si>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</si>
  <si>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</si>
  <si>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</si>
  <si>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</si>
  <si>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</si>
  <si>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</si>
  <si>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</si>
  <si>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</si>
  <si>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</si>
  <si>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</si>
  <si>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</si>
  <si>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</si>
  <si>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</si>
  <si>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</si>
  <si>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</si>
  <si>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</si>
  <si>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</si>
  <si>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</si>
  <si>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</si>
  <si>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</si>
  <si>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</si>
  <si>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</si>
  <si>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</si>
  <si>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</si>
  <si>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</si>
  <si>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</si>
  <si>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</si>
  <si>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</si>
  <si>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</si>
  <si>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</si>
  <si>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</si>
  <si>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</si>
  <si>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</si>
  <si>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</si>
  <si>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</si>
  <si>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</si>
  <si>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</si>
  <si>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</si>
  <si>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</si>
  <si>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</si>
  <si>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</si>
  <si>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</si>
  <si>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</si>
  <si>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</si>
  <si>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</si>
  <si>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</si>
  <si>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</si>
  <si>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</si>
  <si>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</si>
  <si>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</si>
  <si>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</si>
  <si>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</si>
  <si>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</si>
  <si>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</si>
  <si>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</si>
  <si>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</si>
  <si>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</si>
  <si>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</si>
  <si>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</si>
  <si>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</si>
  <si>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</si>
  <si>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</si>
  <si>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</si>
  <si>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</si>
  <si>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</si>
  <si>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</si>
  <si>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</si>
  <si>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</si>
  <si>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</si>
  <si>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</si>
  <si>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</si>
  <si>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</si>
  <si>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</si>
  <si>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</si>
  <si>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</si>
  <si>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</si>
  <si>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</si>
  <si>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</si>
  <si>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</si>
  <si>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</si>
  <si>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</si>
  <si>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</si>
  <si>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</si>
  <si>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</si>
  <si>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</si>
  <si>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</si>
  <si>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</si>
  <si>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</si>
  <si>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</si>
  <si>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</si>
  <si>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</si>
  <si>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</si>
  <si>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</si>
  <si>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</si>
  <si>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</si>
  <si>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</si>
  <si>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</si>
  <si>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</si>
  <si>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</si>
  <si>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</si>
  <si>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</si>
  <si>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</si>
  <si>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</si>
  <si>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</si>
  <si>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</si>
  <si>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</si>
  <si>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</si>
  <si>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</si>
  <si>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</si>
  <si>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</si>
  <si>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</si>
  <si>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</si>
  <si>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</si>
  <si>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</si>
  <si>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</si>
  <si>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</si>
  <si>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</si>
  <si>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</si>
  <si>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</si>
  <si>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</si>
  <si>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</si>
  <si>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</si>
  <si>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</si>
  <si>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</si>
  <si>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</si>
  <si>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</si>
  <si>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</si>
  <si>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</si>
  <si>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</si>
  <si>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</si>
  <si>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</si>
  <si>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</si>
  <si>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</si>
  <si>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</si>
  <si>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</si>
  <si>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</si>
  <si>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</si>
  <si>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</si>
  <si>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</si>
  <si>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</si>
  <si>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</si>
  <si>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</si>
  <si>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</si>
  <si>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</si>
  <si>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</si>
  <si>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</si>
  <si>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</si>
  <si>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</si>
  <si>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</si>
  <si>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</si>
  <si>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</si>
  <si>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</si>
  <si>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</si>
  <si>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</si>
  <si>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</si>
  <si>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</si>
  <si>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</si>
  <si>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</si>
  <si>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</si>
  <si>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</si>
  <si>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</si>
  <si>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</si>
  <si>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</si>
  <si>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</si>
  <si>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</si>
  <si>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</si>
  <si>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</si>
  <si>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</si>
  <si>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</si>
  <si>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</si>
  <si>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</si>
  <si>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</si>
  <si>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</si>
  <si>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</si>
  <si>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</si>
  <si>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</si>
  <si>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</si>
  <si>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</si>
  <si>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</si>
  <si>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</si>
  <si>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</si>
  <si>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</si>
  <si>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</si>
  <si>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</si>
  <si>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</si>
  <si>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</si>
  <si>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</si>
  <si>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</si>
  <si>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</si>
  <si>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</si>
  <si>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</si>
  <si>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</si>
  <si>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</si>
  <si>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</si>
  <si>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</si>
  <si>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</si>
  <si>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</si>
  <si>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</si>
  <si>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</si>
  <si>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</si>
  <si>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</si>
  <si>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</si>
  <si>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</si>
  <si>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</si>
  <si>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</si>
  <si>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</si>
  <si>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</si>
  <si>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</si>
  <si>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</si>
  <si>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</si>
  <si>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</si>
  <si>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</si>
  <si>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</si>
  <si>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</si>
  <si>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</si>
  <si>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</si>
  <si>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</si>
  <si>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</si>
  <si>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</si>
  <si>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</si>
  <si>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</si>
  <si>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</si>
  <si>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</si>
  <si>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</si>
  <si>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</si>
  <si>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</si>
  <si>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</si>
  <si>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</si>
  <si>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</si>
  <si>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</si>
  <si>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</si>
  <si>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</si>
  <si>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</si>
  <si>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</si>
  <si>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</si>
  <si>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</si>
  <si>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</si>
  <si>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</si>
  <si>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</si>
  <si>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</si>
  <si>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</si>
  <si>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</si>
  <si>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</si>
  <si>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</si>
  <si>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</si>
  <si>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</si>
  <si>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</si>
  <si>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</si>
  <si>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</si>
  <si>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</si>
  <si>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</si>
  <si>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</si>
  <si>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</si>
  <si>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</si>
  <si>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</si>
  <si>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</si>
  <si>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</si>
  <si>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</si>
  <si>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</si>
  <si>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</si>
  <si>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</si>
  <si>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</si>
  <si>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</si>
  <si>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</si>
  <si>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</si>
  <si>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</si>
  <si>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</si>
  <si>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</si>
  <si>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</si>
  <si>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</si>
  <si>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</si>
  <si>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</si>
  <si>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</si>
  <si>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</si>
  <si>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</si>
  <si>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</si>
  <si>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</si>
  <si>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</si>
  <si>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</si>
  <si>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</si>
  <si>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</si>
  <si>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</si>
  <si>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</si>
  <si>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</si>
  <si>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</si>
  <si>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</si>
  <si>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</si>
  <si>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</si>
  <si>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</si>
  <si>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</si>
  <si>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</si>
  <si>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</si>
  <si>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</si>
  <si>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</si>
  <si>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</si>
  <si>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</si>
  <si>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</si>
  <si>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</si>
  <si>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</si>
  <si>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</si>
  <si>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</si>
  <si>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</si>
  <si>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</si>
  <si>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</si>
  <si>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</si>
  <si>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</si>
  <si>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</si>
  <si>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</si>
  <si>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</si>
  <si>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</si>
  <si>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</si>
  <si>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</si>
  <si>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</si>
  <si>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</si>
  <si>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</si>
  <si>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</si>
  <si>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</si>
  <si>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</si>
  <si>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</si>
  <si>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</si>
  <si>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</si>
  <si>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</si>
  <si>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</si>
  <si>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</si>
  <si>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</si>
  <si>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</si>
  <si>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</si>
  <si>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</si>
  <si>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</si>
  <si>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</si>
  <si>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</si>
  <si>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</si>
  <si>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</si>
  <si>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</si>
  <si>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</si>
  <si>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</si>
  <si>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</si>
  <si>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</si>
  <si>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</si>
  <si>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</si>
  <si>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</si>
  <si>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</si>
  <si>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</si>
  <si>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</si>
  <si>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</si>
  <si>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</si>
  <si>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</si>
  <si>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</si>
  <si>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</si>
  <si>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</si>
  <si>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</si>
  <si>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</si>
  <si>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</si>
  <si>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</si>
  <si>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</si>
  <si>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</si>
  <si>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</si>
  <si>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</si>
  <si>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</si>
  <si>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</si>
  <si>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</si>
  <si>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</si>
  <si>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</si>
  <si>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</si>
  <si>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</si>
  <si>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</si>
  <si>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</si>
  <si>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</si>
  <si>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</si>
  <si>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</si>
  <si>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</si>
  <si>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</si>
  <si>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</si>
  <si>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</si>
  <si>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</si>
  <si>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</si>
  <si>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</si>
  <si>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</si>
  <si>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</si>
  <si>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</si>
  <si>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</si>
  <si>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</si>
  <si>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</si>
  <si>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</si>
  <si>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</si>
  <si>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</si>
  <si>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</si>
  <si>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</si>
  <si>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</si>
  <si>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</si>
  <si>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</si>
  <si>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</si>
  <si>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</si>
  <si>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</si>
  <si>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</si>
  <si>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</si>
  <si>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</si>
  <si>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</si>
  <si>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</si>
  <si>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</si>
  <si>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</si>
  <si>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</si>
  <si>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</si>
  <si>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</si>
  <si>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</si>
  <si>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</si>
  <si>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</si>
  <si>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</si>
  <si>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</si>
  <si>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</si>
  <si>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</si>
  <si>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</si>
  <si>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</si>
  <si>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</si>
  <si>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</si>
  <si>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</si>
  <si>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</si>
  <si>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</si>
  <si>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</si>
  <si>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</si>
  <si>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</si>
  <si>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</si>
  <si>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</si>
  <si>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</si>
  <si>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</si>
  <si>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</si>
  <si>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</si>
  <si>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</si>
  <si>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</si>
  <si>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</si>
  <si>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</si>
  <si>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</si>
  <si>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</si>
  <si>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</si>
  <si>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</si>
  <si>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</si>
  <si>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</si>
  <si>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</si>
  <si>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</si>
  <si>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</si>
  <si>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</si>
  <si>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</si>
  <si>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</si>
  <si>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</si>
  <si>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</si>
  <si>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</si>
  <si>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</si>
  <si>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</si>
  <si>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</si>
  <si>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</si>
  <si>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</si>
  <si>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</si>
  <si>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</si>
  <si>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</si>
  <si>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</si>
  <si>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</si>
  <si>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</si>
  <si>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</si>
  <si>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</si>
  <si>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</si>
  <si>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</si>
  <si>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</si>
  <si>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</si>
  <si>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</si>
  <si>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</si>
  <si>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</si>
  <si>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</si>
  <si>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</si>
  <si>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</si>
  <si>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</si>
  <si>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</si>
  <si>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</si>
  <si>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</si>
  <si>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</si>
  <si>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</si>
  <si>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</si>
  <si>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</si>
  <si>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</si>
  <si>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</si>
  <si>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</si>
  <si>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</si>
  <si>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</si>
  <si>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</si>
  <si>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</si>
  <si>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</si>
  <si>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</si>
  <si>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</si>
  <si>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</si>
  <si>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</si>
  <si>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</si>
  <si>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</si>
  <si>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</si>
  <si>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</si>
  <si>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</si>
  <si>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</si>
  <si>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</si>
  <si>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</si>
  <si>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</si>
  <si>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</si>
  <si>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</si>
  <si>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</si>
  <si>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</si>
  <si>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</si>
  <si>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</si>
  <si>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</si>
  <si>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</si>
  <si>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</si>
  <si>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</si>
  <si>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</si>
  <si>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</si>
  <si>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</si>
  <si>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</si>
  <si>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</si>
  <si>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</si>
  <si>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</si>
  <si>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</si>
  <si>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</si>
  <si>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</si>
  <si>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</si>
  <si>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</si>
  <si>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</si>
  <si>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</si>
  <si>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</si>
  <si>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</si>
  <si>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</si>
  <si>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</si>
  <si>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</si>
  <si>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</si>
  <si>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</si>
  <si>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</si>
  <si>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</si>
  <si>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</si>
  <si>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</si>
  <si>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</si>
  <si>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</si>
  <si>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</si>
  <si>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</si>
  <si>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</si>
  <si>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</si>
  <si>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</si>
  <si>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</si>
  <si>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</si>
  <si>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</si>
  <si>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</si>
  <si>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</si>
  <si>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</si>
  <si>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</si>
  <si>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</si>
  <si>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</si>
  <si>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</si>
  <si>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</si>
  <si>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</si>
  <si>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</si>
  <si>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</si>
  <si>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</si>
  <si>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</si>
  <si>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</si>
  <si>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</si>
  <si>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</si>
  <si>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</si>
  <si>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</si>
  <si>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</si>
  <si>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</si>
  <si>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</si>
  <si>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</si>
  <si>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</si>
  <si>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</si>
  <si>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</si>
  <si>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</si>
  <si>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</si>
  <si>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</si>
  <si>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</si>
  <si>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</si>
  <si>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</si>
  <si>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</si>
  <si>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</si>
  <si>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</si>
  <si>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</si>
  <si>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</si>
  <si>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</si>
  <si>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</si>
  <si>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</si>
  <si>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</si>
  <si>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</si>
  <si>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</si>
  <si>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</si>
  <si>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</si>
  <si>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</si>
  <si>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</si>
  <si>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</si>
  <si>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</si>
  <si>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</si>
  <si>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</si>
  <si>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</si>
  <si>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</si>
  <si>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</si>
  <si>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</si>
  <si>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</si>
  <si>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</si>
  <si>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</si>
  <si>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</si>
  <si>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</si>
  <si>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</si>
  <si>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</si>
  <si>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</si>
  <si>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</si>
  <si>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</si>
  <si>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</si>
  <si>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</si>
  <si>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</si>
  <si>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</si>
  <si>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</si>
  <si>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</si>
  <si>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</si>
  <si>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</si>
  <si>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</si>
  <si>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</si>
  <si>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</si>
  <si>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</si>
  <si>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</si>
  <si>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</si>
  <si>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</si>
  <si>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</si>
  <si>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</si>
  <si>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</si>
  <si>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</si>
  <si>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</si>
  <si>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</si>
  <si>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</si>
  <si>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</si>
  <si>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</si>
  <si>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</si>
  <si>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</si>
  <si>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</si>
  <si>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</si>
  <si>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</si>
  <si>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</si>
  <si>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</si>
  <si>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</si>
  <si>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</si>
  <si>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</si>
  <si>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</si>
  <si>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</si>
  <si>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</si>
  <si>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</si>
  <si>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</si>
  <si>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</si>
  <si>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</si>
  <si>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</si>
  <si>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</si>
  <si>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</si>
  <si>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</si>
  <si>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</si>
  <si>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</si>
  <si>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</si>
  <si>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</si>
  <si>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</si>
  <si>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</si>
  <si>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</si>
  <si>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</si>
  <si>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</si>
  <si>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</si>
  <si>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</si>
  <si>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</si>
  <si>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</si>
  <si>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</si>
  <si>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</si>
  <si>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</si>
  <si>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</si>
  <si>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</si>
  <si>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</si>
  <si>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</si>
  <si>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</si>
  <si>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</si>
  <si>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</si>
  <si>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</si>
  <si>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</si>
  <si>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</si>
  <si>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</si>
  <si>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</si>
  <si>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</si>
  <si>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</si>
  <si>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</si>
  <si>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</si>
  <si>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</si>
  <si>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</si>
  <si>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</si>
  <si>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</si>
  <si>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</si>
  <si>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</si>
  <si>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</si>
  <si>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</si>
  <si>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</si>
  <si>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</si>
  <si>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</si>
  <si>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</si>
  <si>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</si>
  <si>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</si>
  <si>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</si>
  <si>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</si>
  <si>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</si>
  <si>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</si>
  <si>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</si>
  <si>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</si>
  <si>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</si>
  <si>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</si>
  <si>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</si>
  <si>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</si>
  <si>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</si>
  <si>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</si>
  <si>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</si>
  <si>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</si>
  <si>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</si>
  <si>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</si>
  <si>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</si>
  <si>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</si>
  <si>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</si>
  <si>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</si>
  <si>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</si>
  <si>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</si>
  <si>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</si>
  <si>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</si>
  <si>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</si>
  <si>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</si>
  <si>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</si>
  <si>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</si>
  <si>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</si>
  <si>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</si>
  <si>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</si>
  <si>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</si>
  <si>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</si>
  <si>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</si>
  <si>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</si>
  <si>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</si>
  <si>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</si>
  <si>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</si>
  <si>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</si>
  <si>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</si>
  <si>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</si>
  <si>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</si>
  <si>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</si>
  <si>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</si>
  <si>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</si>
  <si>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</si>
  <si>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</si>
  <si>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</si>
  <si>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</si>
  <si>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</si>
  <si>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</si>
  <si>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</si>
  <si>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</si>
  <si>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</si>
  <si>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</si>
  <si>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</si>
  <si>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</si>
  <si>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</si>
  <si>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</si>
  <si>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</si>
  <si>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</si>
  <si>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</si>
  <si>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</si>
  <si>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</si>
  <si>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</si>
  <si>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</si>
  <si>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</si>
  <si>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</si>
  <si>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</si>
  <si>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</si>
  <si>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</si>
  <si>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</si>
  <si>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</si>
  <si>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</si>
  <si>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</si>
  <si>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</si>
  <si>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</si>
  <si>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</si>
  <si>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</si>
  <si>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</si>
  <si>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</si>
  <si>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</si>
  <si>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</si>
  <si>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</si>
  <si>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</si>
  <si>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</si>
  <si>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</si>
  <si>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</si>
  <si>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</si>
  <si>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</si>
  <si>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</si>
  <si>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</si>
  <si>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</si>
  <si>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</si>
  <si>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</si>
  <si>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</si>
  <si>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</si>
  <si>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</si>
  <si>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</si>
  <si>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</si>
  <si>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</si>
  <si>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</si>
  <si>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</si>
  <si>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</si>
  <si>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</si>
  <si>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</si>
  <si>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</si>
  <si>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</si>
  <si>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</si>
  <si>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</si>
  <si>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</si>
  <si>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</si>
  <si>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</si>
  <si>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</si>
  <si>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</si>
  <si>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</si>
  <si>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</si>
  <si>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</si>
  <si>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</si>
  <si>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</si>
  <si>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</si>
  <si>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</si>
  <si>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</si>
  <si>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</si>
  <si>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</si>
  <si>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</si>
  <si>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</si>
  <si>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</si>
  <si>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</si>
  <si>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</si>
  <si>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</si>
  <si>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</si>
  <si>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</si>
  <si>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</si>
  <si>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</si>
  <si>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</si>
  <si>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</si>
  <si>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</si>
  <si>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</si>
  <si>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</si>
  <si>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</si>
  <si>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</si>
  <si>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</si>
  <si>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</si>
  <si>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</si>
  <si>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</si>
  <si>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</si>
  <si>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</si>
  <si>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</si>
  <si>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</si>
  <si>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</si>
  <si>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</si>
  <si>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</si>
  <si>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</si>
  <si>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</si>
  <si>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</si>
  <si>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</si>
  <si>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</si>
  <si>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</si>
  <si>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</si>
  <si>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</si>
  <si>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</si>
  <si>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</si>
  <si>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</si>
  <si>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</si>
  <si>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</si>
  <si>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</si>
  <si>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</si>
  <si>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</si>
  <si>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</si>
  <si>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</si>
  <si>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</si>
  <si>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</si>
  <si>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</si>
  <si>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</si>
  <si>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</si>
  <si>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</si>
  <si>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</si>
  <si>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</si>
  <si>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</si>
  <si>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</si>
  <si>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</si>
  <si>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</si>
  <si>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</si>
  <si>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</si>
  <si>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</si>
  <si>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</si>
  <si>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</si>
  <si>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</si>
  <si>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</si>
  <si>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</si>
  <si>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</si>
  <si>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</si>
  <si>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</si>
  <si>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</si>
  <si>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</si>
  <si>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</si>
  <si>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</si>
  <si>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</si>
  <si>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</si>
  <si>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</si>
  <si>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</si>
  <si>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</si>
  <si>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</si>
  <si>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</si>
  <si>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</si>
  <si>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</si>
  <si>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</si>
  <si>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</si>
  <si>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</si>
  <si>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</si>
  <si>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</si>
  <si>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</si>
  <si>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</si>
  <si>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</si>
  <si>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</si>
  <si>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</si>
  <si>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</si>
  <si>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</si>
  <si>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</si>
  <si>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</si>
  <si>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</si>
  <si>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</si>
  <si>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</si>
  <si>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</si>
  <si>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</si>
  <si>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</si>
  <si>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</si>
  <si>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</si>
  <si>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</si>
  <si>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</si>
  <si>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</si>
  <si>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</si>
  <si>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</si>
  <si>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</si>
  <si>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</si>
  <si>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</si>
  <si>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</si>
  <si>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</si>
  <si>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</si>
  <si>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</si>
  <si>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</si>
  <si>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</si>
  <si>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</si>
  <si>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</si>
  <si>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</si>
  <si>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</si>
  <si>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</si>
  <si>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</si>
  <si>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</si>
  <si>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</si>
  <si>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</si>
  <si>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</si>
  <si>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</si>
  <si>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</si>
  <si>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</si>
  <si>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</si>
  <si>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</si>
  <si>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</si>
  <si>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</si>
  <si>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</si>
  <si>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</si>
  <si>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</si>
  <si>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</si>
  <si>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</si>
  <si>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</si>
  <si>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</si>
  <si>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</si>
  <si>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</si>
  <si>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</si>
  <si>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</si>
  <si>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</si>
  <si>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</si>
  <si>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</si>
  <si>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</si>
  <si>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</si>
  <si>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</si>
  <si>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</si>
  <si>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</si>
  <si>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</si>
  <si>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</si>
  <si>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</si>
  <si>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</si>
  <si>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</si>
  <si>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</si>
  <si>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</si>
  <si>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</si>
  <si>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</si>
  <si>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</si>
  <si>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</si>
  <si>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</si>
  <si>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</si>
  <si>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</si>
  <si>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</si>
  <si>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</si>
  <si>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</si>
  <si>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</si>
  <si>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</si>
  <si>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</si>
  <si>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</si>
  <si>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</si>
  <si>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</si>
  <si>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</si>
  <si>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</si>
  <si>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</si>
  <si>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</si>
  <si>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</si>
  <si>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</si>
  <si>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</si>
  <si>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</si>
  <si>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</si>
  <si>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</si>
  <si>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</si>
  <si>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</si>
  <si>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</si>
  <si>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</si>
  <si>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</si>
  <si>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</si>
  <si>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</si>
  <si>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</si>
  <si>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</si>
  <si>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</si>
  <si>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</si>
  <si>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</si>
  <si>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</si>
  <si>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</si>
  <si>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</si>
  <si>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</si>
  <si>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</si>
  <si>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</si>
  <si>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</si>
  <si>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</si>
  <si>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</si>
  <si>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</si>
  <si>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</si>
  <si>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</si>
  <si>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</si>
  <si>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</si>
  <si>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</si>
  <si>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</si>
  <si>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</si>
  <si>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</si>
  <si>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</si>
  <si>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</si>
  <si>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</si>
  <si>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</si>
  <si>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</si>
  <si>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</si>
  <si>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</si>
  <si>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</si>
  <si>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</si>
  <si>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</si>
  <si>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</si>
  <si>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</si>
  <si>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</si>
  <si>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</si>
  <si>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</si>
  <si>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</si>
  <si>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</si>
  <si>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</si>
  <si>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</si>
  <si>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</si>
  <si>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</si>
  <si>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</si>
  <si>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</si>
  <si>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</si>
  <si>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</si>
  <si>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</si>
  <si>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</si>
  <si>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</si>
  <si>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</si>
  <si>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</si>
  <si>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</si>
  <si>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</si>
  <si>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</si>
  <si>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</si>
  <si>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</si>
  <si>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</si>
  <si>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</si>
  <si>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</si>
  <si>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</si>
  <si>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</si>
  <si>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</si>
  <si>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</si>
  <si>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</si>
  <si>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</si>
  <si>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</si>
  <si>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</si>
  <si>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</si>
  <si>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</si>
  <si>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</si>
  <si>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</si>
  <si>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</si>
  <si>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</si>
  <si>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</si>
  <si>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</si>
  <si>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</si>
  <si>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</si>
  <si>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</si>
  <si>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</si>
  <si>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</si>
  <si>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</si>
  <si>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</si>
  <si>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</si>
  <si>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</si>
  <si>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</si>
  <si>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</si>
  <si>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</si>
  <si>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</si>
  <si>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</si>
  <si>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</si>
  <si>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</si>
  <si>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</si>
  <si>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</si>
  <si>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</si>
  <si>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</si>
  <si>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</si>
  <si>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</si>
  <si>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</si>
  <si>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</si>
  <si>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</si>
  <si>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</si>
  <si>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</si>
  <si>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</si>
  <si>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</si>
  <si>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</si>
  <si>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</si>
  <si>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</si>
  <si>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</si>
  <si>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</si>
  <si>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</si>
  <si>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</si>
  <si>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</si>
  <si>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</si>
  <si>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</si>
  <si>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</si>
  <si>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</si>
  <si>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</si>
  <si>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</si>
  <si>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</si>
  <si>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</si>
  <si>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</si>
  <si>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</si>
  <si>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</si>
  <si>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</si>
  <si>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</si>
  <si>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</si>
  <si>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</si>
  <si>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</si>
  <si>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</si>
  <si>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</si>
  <si>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</si>
  <si>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</si>
  <si>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</si>
  <si>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</si>
  <si>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</si>
  <si>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</si>
  <si>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</si>
  <si>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</si>
  <si>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</si>
  <si>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</si>
  <si>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</si>
  <si>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</si>
  <si>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</si>
  <si>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</si>
  <si>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</si>
  <si>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</si>
  <si>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</si>
  <si>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</si>
  <si>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</si>
  <si>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</si>
  <si>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</si>
  <si>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</si>
  <si>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</si>
  <si>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</si>
  <si>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</si>
  <si>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</si>
  <si>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</si>
  <si>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</si>
  <si>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</si>
  <si>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</si>
  <si>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</si>
  <si>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</si>
  <si>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</si>
  <si>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</si>
  <si>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</si>
  <si>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</si>
  <si>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</si>
  <si>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</si>
  <si>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</si>
  <si>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</si>
  <si>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</si>
  <si>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</si>
  <si>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</si>
  <si>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</si>
  <si>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</si>
  <si>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</si>
  <si>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</si>
  <si>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</si>
  <si>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</si>
  <si>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</si>
  <si>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</si>
  <si>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</si>
  <si>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</si>
  <si>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</si>
  <si>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</si>
  <si>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</si>
  <si>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</si>
  <si>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</si>
  <si>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</si>
  <si>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</si>
  <si>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</si>
  <si>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</si>
  <si>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</si>
  <si>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</si>
  <si>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</si>
  <si>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</si>
  <si>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</si>
  <si>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</si>
  <si>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</si>
  <si>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</si>
  <si>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</si>
  <si>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</si>
  <si>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</si>
  <si>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</si>
  <si>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</si>
  <si>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</si>
  <si>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</si>
  <si>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</si>
  <si>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</si>
  <si>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</si>
  <si>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</si>
  <si>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</si>
  <si>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</si>
  <si>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</si>
  <si>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</si>
  <si>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</si>
  <si>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</si>
  <si>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</si>
  <si>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</si>
  <si>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</si>
  <si>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</si>
  <si>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</si>
  <si>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</si>
  <si>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</si>
  <si>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</si>
  <si>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</si>
  <si>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</si>
  <si>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</si>
  <si>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</si>
  <si>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</si>
  <si>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</si>
  <si>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</si>
  <si>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</si>
  <si>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</si>
  <si>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</si>
  <si>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</si>
  <si>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</si>
  <si>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</si>
  <si>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</si>
  <si>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</si>
  <si>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</si>
  <si>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</si>
  <si>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</si>
  <si>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</si>
  <si>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</si>
  <si>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</si>
  <si>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</si>
  <si>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</si>
  <si>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</si>
  <si>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</si>
  <si>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</si>
  <si>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</si>
  <si>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</si>
  <si>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</si>
  <si>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</si>
  <si>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</si>
  <si>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</si>
  <si>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</si>
  <si>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</si>
  <si>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</si>
  <si>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</si>
  <si>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</si>
  <si>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</si>
  <si>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</si>
  <si>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</si>
  <si>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</si>
  <si>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</si>
  <si>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</si>
  <si>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</si>
  <si>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</si>
  <si>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</si>
  <si>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</si>
  <si>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</si>
  <si>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</si>
  <si>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</si>
  <si>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</si>
  <si>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</si>
  <si>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</si>
  <si>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</si>
  <si>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</si>
  <si>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</si>
  <si>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</si>
  <si>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</si>
  <si>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</si>
  <si>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</si>
  <si>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</si>
  <si>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</si>
  <si>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</si>
  <si>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</si>
  <si>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</si>
  <si>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</si>
  <si>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</si>
  <si>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</si>
  <si>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</si>
  <si>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</si>
  <si>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</si>
  <si>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</si>
  <si>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</si>
  <si>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</si>
  <si>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</si>
  <si>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</si>
  <si>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</si>
  <si>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</si>
  <si>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</si>
  <si>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</si>
  <si>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</si>
  <si>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</si>
  <si>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</si>
  <si>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</si>
  <si>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</si>
  <si>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</si>
  <si>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</si>
  <si>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</si>
  <si>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</si>
  <si>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</si>
  <si>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</si>
  <si>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</si>
  <si>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</si>
  <si>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</si>
  <si>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</si>
  <si>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</si>
  <si>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</si>
  <si>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</si>
  <si>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</si>
  <si>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</si>
  <si>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</si>
  <si>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</si>
  <si>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</si>
  <si>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</si>
  <si>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</si>
  <si>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</si>
  <si>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</si>
  <si>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</si>
  <si>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</si>
  <si>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</si>
  <si>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</si>
  <si>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</si>
  <si>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</si>
  <si>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</si>
  <si>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</si>
  <si>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</si>
  <si>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</si>
  <si>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</si>
  <si>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</si>
  <si>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</si>
  <si>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</si>
  <si>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</si>
  <si>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</si>
  <si>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</si>
  <si>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</si>
  <si>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</si>
  <si>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</si>
  <si>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</si>
  <si>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</si>
  <si>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</si>
  <si>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</si>
  <si>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</si>
  <si>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</si>
  <si>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</si>
  <si>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</si>
  <si>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</si>
  <si>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</si>
  <si>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</si>
  <si>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</si>
  <si>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</si>
  <si>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</si>
  <si>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</si>
  <si>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</si>
  <si>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</si>
  <si>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</si>
  <si>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</si>
  <si>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</si>
  <si>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</si>
  <si>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</si>
  <si>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</si>
  <si>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</si>
  <si>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</si>
  <si>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</si>
  <si>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</si>
  <si>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</si>
  <si>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</si>
  <si>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</si>
  <si>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</si>
  <si>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</si>
  <si>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</si>
  <si>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</si>
  <si>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</si>
  <si>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</si>
  <si>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</si>
  <si>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</si>
  <si>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</si>
  <si>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</si>
  <si>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</si>
  <si>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</si>
  <si>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</si>
  <si>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</si>
  <si>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</si>
  <si>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</si>
  <si>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</si>
  <si>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</si>
  <si>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</si>
  <si>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</si>
  <si>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</si>
  <si>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</si>
  <si>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</si>
  <si>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</si>
  <si>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</si>
  <si>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</si>
  <si>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</si>
  <si>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</si>
  <si>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</si>
  <si>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</si>
  <si>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</si>
  <si>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</si>
  <si>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</si>
  <si>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</si>
  <si>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</si>
  <si>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</si>
  <si>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</si>
  <si>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</si>
  <si>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</si>
  <si>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</si>
  <si>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</si>
  <si>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</si>
  <si>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</si>
  <si>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</si>
  <si>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</si>
  <si>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</si>
  <si>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</si>
  <si>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</si>
  <si>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</si>
  <si>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</si>
  <si>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</si>
  <si>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</si>
  <si>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</si>
  <si>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</si>
  <si>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</si>
  <si>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</si>
  <si>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</si>
  <si>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</si>
  <si>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</si>
  <si>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</si>
  <si>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</si>
  <si>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</si>
  <si>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</si>
  <si>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</si>
  <si>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</si>
  <si>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</si>
  <si>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</si>
  <si>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</si>
  <si>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</si>
  <si>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</si>
  <si>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</si>
  <si>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</si>
  <si>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</si>
  <si>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</si>
  <si>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</si>
  <si>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</si>
  <si>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</si>
  <si>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</si>
  <si>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</si>
  <si>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</si>
  <si>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</si>
  <si>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</si>
  <si>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</si>
  <si>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</si>
  <si>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</si>
  <si>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</si>
  <si>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</si>
  <si>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</si>
  <si>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</si>
  <si>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</si>
  <si>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</si>
  <si>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</si>
  <si>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</si>
  <si>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</si>
  <si>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</si>
  <si>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</si>
  <si>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</si>
  <si>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</si>
  <si>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</si>
  <si>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</si>
  <si>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</si>
  <si>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</si>
  <si>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</si>
  <si>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</si>
  <si>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</si>
  <si>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</si>
  <si>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</si>
  <si>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</si>
  <si>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</si>
  <si>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</si>
  <si>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</si>
  <si>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</si>
  <si>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</si>
  <si>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</si>
  <si>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</si>
  <si>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</si>
  <si>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</si>
  <si>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</si>
  <si>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</si>
  <si>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</si>
  <si>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</si>
  <si>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</si>
  <si>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</si>
  <si>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</si>
  <si>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</si>
  <si>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</si>
  <si>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</si>
  <si>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</si>
  <si>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</si>
  <si>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</si>
  <si>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</si>
  <si>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</si>
  <si>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</si>
  <si>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</si>
  <si>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</si>
  <si>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</si>
  <si>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</si>
  <si>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</si>
  <si>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</si>
  <si>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</si>
  <si>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</si>
  <si>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</si>
  <si>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</si>
  <si>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</si>
  <si>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</si>
  <si>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</si>
  <si>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</si>
  <si>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</si>
  <si>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</si>
  <si>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</si>
  <si>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</si>
  <si>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</si>
  <si>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</si>
  <si>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</si>
  <si>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</si>
  <si>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</si>
  <si>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</si>
  <si>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</si>
  <si>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</si>
  <si>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</si>
  <si>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</si>
  <si>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</si>
  <si>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</si>
  <si>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</si>
  <si>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</si>
  <si>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</si>
  <si>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</si>
  <si>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</si>
  <si>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</si>
  <si>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</si>
  <si>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</si>
  <si>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</si>
  <si>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</si>
  <si>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</si>
  <si>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</si>
  <si>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</si>
  <si>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</si>
  <si>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</si>
  <si>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</si>
  <si>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</si>
  <si>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</si>
  <si>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</si>
  <si>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</si>
  <si>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</si>
  <si>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</si>
  <si>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</si>
  <si>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</si>
  <si>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</si>
  <si>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</si>
  <si>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</si>
  <si>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</si>
  <si>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</si>
  <si>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</si>
  <si>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</si>
  <si>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</si>
  <si>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</si>
  <si>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</si>
  <si>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</si>
  <si>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</si>
  <si>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</si>
  <si>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</si>
  <si>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</si>
  <si>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</si>
  <si>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</si>
  <si>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</si>
  <si>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</si>
  <si>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</si>
  <si>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</si>
  <si>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</si>
  <si>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</si>
  <si>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</si>
  <si>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</si>
  <si>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</si>
  <si>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</si>
  <si>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</si>
  <si>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</si>
  <si>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</si>
  <si>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</si>
  <si>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</si>
  <si>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</si>
  <si>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</si>
  <si>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</si>
  <si>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</si>
  <si>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</si>
  <si>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</si>
  <si>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</si>
  <si>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</si>
  <si>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</si>
  <si>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</si>
  <si>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</si>
  <si>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</si>
  <si>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</si>
  <si>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</si>
  <si>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</si>
  <si>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</si>
  <si>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</si>
  <si>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</si>
  <si>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</si>
  <si>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</si>
  <si>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</si>
  <si>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</si>
  <si>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</si>
  <si>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</si>
  <si>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</si>
  <si>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</si>
  <si>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</si>
  <si>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</si>
  <si>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</si>
  <si>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</si>
  <si>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</si>
  <si>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</si>
  <si>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</si>
  <si>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</si>
  <si>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</si>
  <si>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</si>
  <si>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</si>
  <si>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</si>
  <si>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</si>
  <si>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</si>
  <si>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</si>
  <si>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</si>
  <si>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</si>
  <si>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</si>
  <si>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</si>
  <si>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</si>
  <si>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</si>
  <si>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</si>
  <si>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</si>
  <si>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</si>
  <si>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</si>
  <si>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</si>
  <si>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</si>
  <si>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</si>
  <si>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</si>
  <si>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</si>
  <si>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</si>
  <si>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</si>
  <si>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</si>
  <si>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</si>
  <si>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</si>
  <si>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</si>
  <si>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</si>
  <si>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</si>
  <si>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</si>
  <si>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</si>
  <si>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</si>
  <si>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</si>
  <si>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</si>
  <si>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</si>
  <si>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</si>
  <si>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</si>
  <si>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</si>
  <si>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</si>
  <si>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</si>
  <si>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</si>
  <si>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</si>
  <si>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</si>
  <si>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</si>
  <si>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</si>
  <si>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</si>
  <si>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</si>
  <si>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</si>
  <si>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</si>
  <si>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</si>
  <si>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</si>
  <si>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</si>
  <si>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</si>
  <si>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</si>
  <si>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</si>
  <si>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</si>
  <si>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</si>
  <si>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</si>
  <si>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</si>
  <si>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</si>
  <si>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</si>
  <si>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</si>
  <si>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</si>
  <si>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</si>
  <si>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</si>
  <si>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</si>
  <si>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</si>
  <si>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</si>
  <si>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</si>
  <si>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</si>
  <si>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</si>
  <si>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</si>
  <si>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</si>
  <si>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</si>
  <si>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</si>
  <si>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</si>
  <si>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</si>
  <si>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</si>
  <si>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</si>
  <si>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</si>
  <si>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</si>
  <si>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</si>
  <si>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</si>
  <si>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</si>
  <si>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</si>
  <si>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</si>
  <si>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</si>
  <si>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</si>
  <si>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</si>
  <si>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</si>
  <si>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</si>
  <si>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</si>
  <si>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</si>
  <si>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</si>
  <si>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</si>
  <si>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</si>
  <si>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</si>
  <si>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</si>
  <si>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</si>
  <si>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</si>
  <si>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</si>
  <si>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</si>
  <si>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</si>
  <si>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</si>
  <si>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</si>
  <si>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</si>
  <si>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</si>
  <si>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</si>
  <si>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</si>
  <si>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</si>
  <si>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</si>
  <si>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</si>
  <si>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</si>
  <si>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</si>
  <si>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</si>
  <si>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</si>
  <si>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</si>
  <si>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</si>
  <si>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</si>
  <si>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</si>
  <si>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</si>
  <si>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</si>
  <si>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</si>
  <si>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</si>
  <si>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</si>
  <si>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</si>
  <si>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</si>
  <si>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</si>
  <si>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</si>
  <si>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</si>
  <si>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</si>
  <si>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</si>
  <si>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</si>
  <si>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</si>
  <si>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</si>
  <si>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</si>
  <si>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</si>
  <si>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</si>
  <si>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</si>
  <si>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</si>
  <si>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</si>
  <si>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</si>
  <si>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</si>
  <si>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</si>
  <si>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</si>
  <si>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</si>
  <si>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</si>
  <si>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</si>
  <si>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</si>
  <si>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</si>
  <si>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</si>
  <si>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</si>
  <si>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</si>
  <si>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</si>
  <si>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</si>
  <si>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</si>
  <si>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</si>
  <si>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</si>
  <si>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</si>
  <si>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</si>
  <si>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</si>
  <si>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</si>
  <si>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</si>
  <si>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</si>
  <si>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</si>
  <si>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</si>
  <si>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</si>
  <si>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</si>
  <si>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</si>
  <si>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</si>
  <si>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</si>
  <si>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</si>
  <si>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</si>
  <si>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</si>
  <si>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</si>
  <si>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</si>
  <si>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</si>
  <si>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</si>
  <si>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</si>
  <si>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</si>
  <si>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</si>
  <si>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</si>
  <si>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</si>
  <si>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</si>
  <si>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</si>
  <si>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</si>
  <si>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</si>
  <si>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</si>
  <si>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</si>
  <si>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</si>
  <si>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</si>
  <si>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</si>
  <si>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</si>
  <si>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</si>
  <si>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</si>
  <si>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</si>
  <si>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</si>
  <si>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</si>
  <si>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</si>
  <si>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</si>
  <si>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</si>
  <si>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</si>
  <si>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</si>
  <si>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</si>
  <si>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</si>
  <si>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</si>
  <si>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</si>
  <si>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</si>
  <si>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</si>
  <si>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</si>
  <si>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</si>
  <si>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</si>
  <si>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</si>
  <si>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</si>
  <si>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</si>
  <si>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</si>
  <si>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</si>
  <si>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</si>
  <si>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</si>
  <si>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</si>
  <si>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</si>
  <si>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</si>
  <si>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</si>
  <si>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</si>
  <si>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</si>
  <si>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</si>
  <si>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</si>
  <si>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</si>
  <si>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</si>
  <si>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</si>
  <si>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</si>
  <si>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</si>
  <si>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</si>
  <si>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</si>
  <si>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</si>
  <si>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</si>
  <si>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</si>
  <si>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</si>
  <si>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</si>
  <si>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</si>
  <si>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</si>
  <si>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</si>
  <si>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</si>
  <si>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</si>
  <si>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</si>
  <si>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</si>
  <si>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</si>
  <si>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</si>
  <si>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</si>
  <si>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</si>
  <si>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</si>
  <si>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</si>
  <si>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</si>
  <si>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</si>
  <si>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</si>
  <si>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</si>
  <si>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</si>
  <si>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</si>
  <si>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</si>
  <si>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</si>
  <si>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</si>
  <si>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</si>
  <si>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</si>
  <si>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</si>
  <si>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</si>
  <si>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</si>
  <si>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</si>
  <si>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</si>
  <si>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</si>
  <si>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</si>
  <si>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</si>
  <si>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</si>
  <si>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</si>
  <si>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</si>
  <si>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</si>
  <si>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</si>
  <si>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</si>
  <si>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</si>
  <si>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</si>
  <si>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</si>
  <si>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</si>
  <si>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</si>
  <si>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</si>
  <si>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</si>
  <si>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</si>
  <si>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</si>
  <si>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</si>
  <si>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</si>
  <si>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</si>
  <si>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</si>
  <si>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</si>
  <si>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</si>
  <si>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</si>
  <si>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</si>
  <si>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</si>
  <si>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</si>
  <si>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</si>
  <si>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</si>
  <si>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</si>
  <si>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</si>
  <si>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</si>
  <si>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</si>
  <si>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</si>
  <si>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</si>
  <si>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</si>
  <si>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</si>
  <si>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</si>
  <si>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</si>
  <si>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</si>
  <si>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</si>
  <si>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</si>
  <si>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</si>
  <si>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</si>
  <si>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</si>
  <si>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</si>
  <si>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</si>
  <si>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</si>
  <si>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</si>
  <si>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</si>
  <si>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</si>
  <si>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</si>
  <si>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</si>
  <si>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</si>
  <si>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</si>
  <si>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</si>
  <si>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</si>
  <si>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</si>
  <si>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</si>
  <si>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</si>
  <si>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</si>
  <si>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</si>
  <si>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</si>
  <si>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</si>
  <si>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</si>
  <si>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</si>
  <si>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</si>
  <si>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</si>
  <si>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</si>
  <si>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</si>
  <si>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</si>
  <si>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</si>
  <si>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</si>
  <si>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</si>
  <si>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</si>
  <si>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</si>
  <si>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</si>
  <si>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</si>
  <si>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</si>
  <si>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</si>
  <si>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</si>
  <si>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</si>
  <si>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</si>
  <si>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</si>
  <si>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</si>
  <si>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</si>
  <si>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</si>
  <si>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</si>
  <si>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</si>
  <si>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</si>
  <si>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</si>
  <si>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</si>
  <si>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</si>
  <si>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</si>
  <si>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</si>
  <si>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</si>
  <si>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</si>
  <si>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</si>
  <si>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</si>
  <si>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</si>
  <si>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</si>
  <si>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</si>
  <si>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</si>
  <si>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</si>
  <si>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</si>
  <si>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</si>
  <si>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</si>
  <si>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</si>
  <si>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</si>
  <si>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</si>
  <si>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</si>
  <si>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</si>
  <si>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</si>
  <si>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</si>
  <si>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</si>
  <si>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</si>
  <si>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</si>
  <si>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</si>
  <si>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</si>
  <si>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</si>
  <si>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</si>
  <si>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</si>
  <si>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</si>
  <si>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</si>
  <si>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</si>
  <si>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</si>
  <si>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</si>
  <si>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</si>
  <si>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</si>
  <si>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</si>
  <si>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</si>
  <si>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</si>
  <si>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</si>
  <si>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</si>
  <si>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</si>
  <si>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</si>
  <si>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</si>
  <si>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</si>
  <si>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</si>
  <si>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</si>
  <si>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</si>
  <si>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</si>
  <si>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</si>
  <si>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</si>
  <si>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</si>
  <si>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</si>
  <si>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</si>
  <si>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</si>
  <si>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</si>
  <si>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</si>
  <si>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</si>
  <si>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</si>
  <si>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</si>
  <si>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</si>
  <si>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</si>
  <si>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</si>
  <si>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</si>
  <si>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</si>
  <si>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</si>
  <si>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</si>
  <si>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</si>
  <si>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</si>
  <si>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</si>
  <si>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</si>
  <si>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</si>
  <si>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</si>
  <si>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</si>
  <si>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</si>
  <si>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</si>
  <si>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</si>
  <si>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</si>
  <si>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</si>
  <si>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</si>
  <si>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</si>
  <si>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</si>
  <si>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</si>
  <si>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</si>
  <si>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</si>
  <si>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</si>
  <si>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</si>
  <si>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</si>
  <si>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</si>
  <si>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</si>
  <si>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</si>
  <si>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</si>
  <si>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</si>
  <si>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</si>
  <si>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</si>
  <si>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</si>
  <si>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</si>
  <si>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</si>
  <si>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</si>
  <si>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</si>
  <si>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</si>
  <si>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</si>
  <si>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</si>
  <si>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</si>
  <si>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</si>
  <si>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</si>
  <si>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</si>
  <si>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</si>
  <si>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</si>
  <si>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</si>
  <si>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</si>
  <si>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</si>
  <si>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</si>
  <si>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</si>
  <si>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</si>
  <si>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</si>
  <si>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</si>
  <si>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</si>
  <si>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</si>
  <si>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</si>
  <si>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</si>
  <si>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</si>
  <si>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</si>
  <si>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</si>
  <si>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</si>
  <si>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</si>
  <si>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</si>
  <si>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</si>
  <si>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</si>
  <si>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</si>
  <si>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</si>
  <si>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</si>
  <si>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</si>
  <si>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</si>
  <si>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</si>
  <si>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</si>
  <si>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</si>
  <si>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</si>
  <si>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</si>
  <si>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</si>
  <si>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</si>
  <si>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</si>
  <si>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</si>
  <si>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</si>
  <si>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</si>
  <si>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</si>
  <si>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</si>
  <si>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</si>
  <si>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</si>
  <si>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</si>
  <si>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</si>
  <si>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</si>
  <si>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</si>
  <si>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</si>
  <si>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</si>
  <si>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</si>
  <si>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</si>
  <si>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</si>
  <si>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</si>
  <si>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</si>
  <si>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</si>
  <si>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</si>
  <si>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</si>
  <si>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</si>
  <si>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</si>
  <si>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</si>
  <si>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</si>
  <si>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</si>
  <si>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</si>
  <si>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</si>
  <si>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</si>
  <si>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</si>
  <si>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</si>
  <si>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</si>
  <si>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</si>
  <si>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</si>
  <si>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</si>
  <si>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</si>
  <si>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</si>
  <si>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</si>
  <si>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</si>
  <si>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</si>
  <si>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</si>
  <si>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</si>
  <si>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</si>
  <si>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</si>
  <si>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</si>
  <si>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</si>
  <si>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</si>
  <si>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</si>
  <si>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</si>
  <si>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</si>
  <si>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</si>
  <si>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</si>
  <si>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</si>
  <si>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</si>
  <si>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</si>
  <si>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</si>
  <si>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</si>
  <si>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</si>
  <si>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</si>
  <si>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</si>
  <si>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</si>
  <si>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</si>
  <si>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</si>
  <si>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</si>
  <si>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</si>
  <si>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</si>
  <si>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</si>
  <si>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</si>
  <si>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</si>
  <si>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</si>
  <si>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</si>
  <si>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</si>
  <si>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</si>
  <si>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</si>
  <si>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</si>
  <si>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</si>
  <si>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</si>
  <si>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</si>
  <si>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</si>
  <si>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</si>
  <si>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</si>
  <si>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</si>
  <si>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</si>
  <si>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</si>
  <si>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</si>
  <si>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</si>
  <si>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</si>
  <si>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</si>
  <si>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</si>
  <si>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</si>
  <si>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</si>
  <si>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</si>
  <si>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</si>
  <si>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</si>
  <si>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</si>
  <si>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</si>
  <si>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</si>
  <si>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</si>
  <si>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</si>
  <si>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</si>
  <si>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</si>
  <si>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</si>
  <si>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</si>
  <si>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</si>
  <si>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</si>
  <si>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</si>
  <si>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</si>
  <si>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</si>
  <si>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</si>
  <si>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</si>
  <si>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</si>
  <si>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</si>
  <si>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</si>
  <si>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</si>
  <si>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</si>
  <si>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</si>
  <si>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</si>
  <si>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</si>
  <si>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</si>
  <si>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</si>
  <si>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</si>
  <si>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</si>
  <si>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</si>
  <si>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</si>
  <si>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</si>
  <si>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</si>
  <si>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</si>
  <si>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</si>
  <si>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</si>
  <si>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</si>
  <si>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</si>
  <si>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</si>
  <si>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</si>
  <si>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</si>
  <si>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</si>
  <si>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</si>
  <si>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</si>
  <si>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</si>
  <si>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</si>
  <si>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</si>
  <si>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</si>
  <si>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</si>
  <si>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</si>
  <si>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</si>
  <si>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</si>
  <si>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</si>
  <si>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</si>
  <si>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</si>
  <si>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</si>
  <si>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</si>
  <si>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</si>
  <si>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</si>
  <si>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</si>
  <si>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</si>
  <si>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</si>
  <si>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</si>
  <si>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</si>
  <si>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</si>
  <si>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</si>
  <si>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</si>
  <si>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</si>
  <si>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</si>
  <si>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</si>
  <si>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</si>
  <si>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</si>
  <si>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</si>
  <si>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</si>
  <si>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</si>
  <si>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</si>
  <si>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</si>
  <si>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</si>
  <si>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</si>
  <si>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</si>
  <si>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</si>
  <si>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</si>
  <si>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</si>
  <si>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</si>
  <si>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</si>
  <si>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</si>
  <si>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</si>
  <si>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</si>
  <si>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</si>
  <si>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</si>
  <si>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</si>
  <si>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</si>
  <si>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</si>
  <si>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</si>
  <si>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</si>
  <si>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</si>
  <si>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</si>
  <si>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</si>
  <si>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</si>
  <si>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</si>
  <si>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</si>
  <si>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</si>
  <si>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</si>
  <si>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</si>
  <si>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</si>
  <si>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</si>
  <si>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</si>
  <si>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</si>
  <si>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</si>
  <si>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</si>
  <si>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</si>
  <si>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</si>
  <si>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</si>
  <si>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</si>
  <si>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</si>
  <si>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</si>
  <si>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</si>
  <si>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</si>
  <si>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</si>
  <si>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</si>
  <si>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</si>
  <si>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</si>
  <si>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</si>
  <si>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</si>
  <si>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</si>
  <si>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</si>
  <si>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</si>
  <si>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</si>
  <si>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</si>
  <si>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</si>
  <si>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</si>
  <si>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</si>
  <si>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</si>
  <si>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</si>
  <si>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</si>
  <si>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</si>
  <si>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</si>
  <si>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</si>
  <si>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</si>
  <si>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</si>
  <si>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</si>
  <si>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</si>
  <si>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</si>
  <si>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</si>
  <si>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</si>
  <si>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</si>
  <si>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</si>
  <si>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</si>
  <si>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</si>
  <si>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</si>
  <si>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</si>
  <si>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</si>
  <si>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</si>
  <si>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</si>
  <si>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</si>
  <si>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</si>
  <si>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</si>
  <si>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</si>
  <si>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</si>
  <si>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</si>
  <si>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</si>
  <si>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</si>
  <si>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</si>
  <si>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</si>
  <si>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</si>
  <si>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</si>
  <si>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</si>
  <si>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</si>
  <si>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</si>
  <si>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</si>
  <si>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</si>
  <si>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</si>
  <si>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</si>
  <si>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</si>
  <si>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</si>
  <si>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</si>
  <si>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</si>
  <si>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</si>
  <si>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</si>
  <si>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</si>
  <si>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</si>
  <si>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</si>
  <si>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</si>
  <si>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</si>
  <si>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</si>
  <si>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</si>
  <si>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</si>
  <si>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</si>
  <si>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</si>
  <si>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</si>
  <si>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</si>
  <si>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</si>
  <si>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</si>
  <si>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</si>
  <si>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</si>
  <si>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</si>
  <si>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</si>
  <si>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</si>
  <si>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</si>
  <si>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</si>
  <si>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</si>
  <si>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</si>
  <si>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</si>
  <si>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</si>
  <si>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</si>
  <si>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</si>
  <si>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</si>
  <si>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</si>
  <si>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</si>
  <si>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</si>
  <si>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</si>
  <si>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</si>
  <si>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</si>
  <si>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</si>
  <si>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</si>
  <si>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</si>
  <si>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</si>
  <si>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</si>
  <si>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</si>
  <si>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</si>
  <si>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</si>
  <si>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</si>
  <si>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</si>
  <si>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</si>
  <si>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</si>
  <si>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</si>
  <si>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</si>
  <si>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</si>
  <si>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</si>
  <si>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</si>
  <si>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</si>
  <si>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</si>
  <si>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</si>
  <si>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</si>
  <si>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</si>
  <si>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</si>
  <si>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</si>
  <si>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</si>
  <si>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</si>
  <si>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</si>
  <si>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</si>
  <si>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</si>
  <si>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</si>
  <si>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</si>
  <si>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</si>
  <si>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</si>
  <si>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</si>
  <si>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</si>
  <si>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</si>
  <si>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</si>
  <si>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</si>
  <si>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</si>
  <si>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</si>
  <si>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</si>
  <si>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</si>
  <si>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</si>
  <si>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</si>
  <si>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</si>
  <si>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</si>
  <si>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</si>
  <si>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</si>
  <si>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</si>
  <si>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</si>
  <si>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</si>
  <si>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</si>
  <si>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</si>
  <si>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</si>
  <si>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</si>
  <si>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</si>
  <si>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</si>
  <si>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</si>
  <si>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</si>
  <si>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</si>
  <si>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</si>
  <si>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</si>
  <si>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</si>
  <si>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</si>
  <si>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</si>
  <si>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</si>
  <si>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</si>
  <si>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</si>
  <si>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</si>
  <si>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</si>
  <si>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</si>
  <si>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</si>
  <si>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</si>
  <si>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</si>
  <si>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</si>
  <si>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</si>
  <si>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</si>
  <si>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</si>
  <si>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</si>
  <si>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</si>
  <si>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</si>
  <si>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</si>
  <si>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</si>
  <si>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</si>
  <si>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</si>
  <si>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</si>
  <si>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</si>
  <si>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</si>
  <si>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</si>
  <si>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</si>
  <si>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</si>
  <si>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</si>
  <si>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</si>
  <si>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</si>
  <si>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</si>
  <si>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</si>
  <si>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</si>
  <si>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</si>
  <si>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</si>
  <si>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</si>
  <si>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</si>
  <si>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</si>
  <si>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</si>
  <si>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</si>
  <si>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</si>
  <si>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</si>
  <si>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</si>
  <si>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</si>
  <si>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</si>
  <si>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</si>
  <si>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</si>
  <si>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</si>
  <si>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</si>
  <si>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</si>
  <si>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</si>
  <si>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</si>
  <si>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</si>
  <si>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</si>
  <si>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</si>
  <si>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</si>
  <si>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</si>
  <si>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</si>
  <si>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</si>
  <si>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</si>
  <si>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</si>
  <si>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</si>
  <si>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</si>
  <si>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</si>
  <si>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</si>
  <si>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</si>
  <si>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</si>
  <si>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</si>
  <si>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</si>
  <si>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</si>
  <si>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</si>
  <si>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</si>
  <si>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</si>
  <si>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</si>
  <si>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</si>
  <si>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</si>
  <si>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</si>
  <si>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</si>
  <si>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</si>
  <si>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</si>
  <si>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</si>
  <si>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</si>
  <si>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</si>
  <si>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</si>
  <si>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</si>
  <si>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</si>
  <si>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</si>
  <si>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</si>
  <si>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</si>
  <si>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</si>
  <si>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</si>
  <si>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</si>
  <si>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</si>
  <si>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</si>
  <si>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</si>
  <si>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</si>
  <si>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</si>
  <si>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</si>
  <si>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</si>
  <si>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</si>
  <si>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</si>
  <si>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</si>
  <si>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</si>
  <si>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</si>
  <si>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</si>
  <si>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</si>
  <si>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</si>
  <si>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</si>
  <si>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</si>
  <si>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</si>
  <si>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</si>
  <si>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</si>
  <si>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</si>
  <si>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</si>
  <si>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</si>
  <si>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</si>
  <si>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</si>
  <si>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</si>
  <si>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</si>
  <si>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</si>
  <si>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</si>
  <si>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</si>
  <si>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</si>
  <si>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</si>
  <si>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</si>
  <si>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</si>
  <si>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</si>
  <si>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</si>
  <si>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</si>
  <si>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</si>
  <si>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</si>
  <si>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</si>
  <si>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</si>
  <si>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</si>
  <si>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</si>
  <si>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</si>
  <si>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</si>
  <si>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</si>
  <si>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</si>
  <si>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</si>
  <si>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</si>
  <si>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</si>
  <si>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</si>
  <si>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</si>
  <si>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</si>
  <si>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</si>
  <si>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</si>
  <si>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</si>
  <si>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</si>
  <si>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</si>
  <si>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</si>
  <si>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</si>
  <si>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</si>
  <si>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</si>
  <si>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</si>
  <si>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</si>
  <si>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</si>
  <si>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</si>
  <si>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</si>
  <si>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</si>
  <si>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</si>
  <si>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</si>
  <si>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</si>
  <si>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</si>
  <si>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</si>
  <si>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</si>
  <si>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</si>
  <si>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</si>
  <si>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</si>
  <si>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</si>
  <si>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</si>
  <si>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</si>
  <si>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</si>
  <si>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</si>
  <si>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</si>
  <si>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</si>
  <si>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</si>
  <si>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</si>
  <si>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</si>
  <si>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</si>
  <si>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</si>
  <si>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</si>
  <si>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</si>
  <si>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</si>
  <si>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</si>
  <si>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</si>
  <si>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</si>
  <si>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</si>
  <si>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</si>
  <si>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</si>
  <si>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</si>
  <si>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</si>
  <si>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</si>
  <si>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</si>
  <si>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</si>
  <si>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</si>
  <si>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</si>
  <si>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</si>
  <si>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</si>
  <si>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</si>
  <si>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</si>
  <si>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</si>
  <si>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</si>
  <si>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</si>
  <si>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</si>
  <si>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</si>
  <si>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</si>
  <si>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</si>
  <si>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</si>
  <si>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</si>
  <si>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</si>
  <si>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</si>
  <si>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</si>
  <si>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</si>
  <si>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</si>
  <si>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</si>
  <si>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</si>
  <si>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</si>
  <si>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</si>
  <si>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</si>
  <si>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</si>
  <si>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</si>
  <si>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</si>
  <si>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</si>
  <si>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</si>
  <si>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</si>
  <si>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</si>
  <si>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</si>
  <si>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</si>
  <si>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</si>
  <si>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</si>
  <si>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</si>
  <si>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</si>
  <si>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</si>
  <si>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</si>
  <si>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</si>
  <si>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</si>
  <si>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</si>
  <si>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</si>
  <si>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</si>
  <si>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</si>
  <si>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</si>
  <si>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</si>
  <si>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</si>
  <si>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</si>
  <si>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</si>
  <si>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</si>
  <si>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</si>
  <si>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</si>
  <si>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</si>
  <si>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</si>
  <si>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</si>
  <si>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</si>
  <si>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</si>
  <si>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</si>
  <si>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</si>
  <si>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</si>
  <si>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</si>
  <si>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</si>
  <si>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</si>
  <si>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</si>
  <si>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</si>
  <si>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</si>
  <si>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</si>
  <si>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</si>
  <si>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</si>
  <si>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</si>
  <si>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</si>
  <si>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</si>
  <si>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</si>
  <si>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</si>
  <si>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</si>
  <si>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</si>
  <si>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</si>
  <si>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</si>
  <si>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</si>
  <si>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</si>
  <si>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</si>
  <si>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</si>
  <si>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</si>
  <si>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</si>
  <si>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</si>
  <si>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</si>
  <si>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</si>
  <si>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</si>
  <si>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</si>
  <si>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</si>
  <si>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</si>
  <si>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</si>
  <si>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</si>
  <si>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</si>
  <si>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</si>
  <si>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</si>
  <si>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</si>
  <si>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</si>
  <si>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</si>
  <si>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</si>
  <si>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</si>
  <si>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</si>
  <si>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</si>
  <si>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</si>
  <si>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</si>
  <si>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</si>
  <si>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</si>
  <si>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</si>
  <si>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</si>
  <si>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</si>
  <si>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</si>
  <si>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</si>
  <si>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</si>
  <si>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</si>
  <si>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</si>
  <si>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</si>
  <si>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</si>
  <si>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</si>
  <si>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</si>
  <si>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</si>
  <si>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</si>
  <si>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</si>
  <si>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</si>
  <si>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</si>
  <si>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</si>
  <si>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</si>
  <si>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</si>
  <si>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</si>
  <si>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</si>
  <si>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</si>
  <si>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</si>
  <si>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</si>
  <si>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</si>
  <si>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</si>
  <si>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</si>
  <si>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</si>
  <si>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</si>
  <si>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</si>
  <si>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</si>
  <si>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</si>
  <si>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</si>
  <si>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</si>
  <si>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</si>
  <si>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</si>
  <si>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</si>
  <si>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</si>
  <si>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</si>
  <si>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</si>
  <si>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</si>
  <si>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</si>
  <si>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</si>
  <si>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</si>
  <si>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</si>
  <si>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</si>
  <si>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</si>
  <si>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</si>
  <si>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</si>
  <si>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</si>
  <si>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</si>
  <si>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</si>
  <si>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</si>
  <si>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</si>
  <si>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</si>
  <si>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</si>
  <si>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</si>
  <si>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</si>
  <si>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</si>
  <si>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</si>
  <si>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</si>
  <si>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</si>
  <si>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</si>
  <si>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</si>
  <si>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</si>
  <si>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</si>
  <si>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</si>
  <si>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</si>
  <si>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</si>
  <si>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</si>
  <si>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</si>
  <si>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</si>
  <si>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</si>
  <si>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</si>
  <si>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</si>
  <si>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</si>
  <si>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</si>
  <si>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</si>
  <si>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</si>
  <si>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</si>
  <si>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</si>
  <si>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</si>
  <si>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</si>
  <si>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</si>
  <si>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</si>
  <si>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</si>
  <si>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</si>
  <si>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</si>
  <si>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</si>
  <si>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</si>
  <si>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</si>
  <si>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</si>
  <si>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</si>
  <si>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</si>
  <si>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</si>
  <si>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</si>
  <si>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</si>
  <si>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</si>
  <si>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</si>
  <si>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</si>
  <si>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</si>
  <si>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</si>
  <si>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</si>
  <si>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</si>
  <si>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</si>
  <si>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</si>
  <si>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</si>
  <si>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</si>
  <si>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</si>
  <si>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</si>
  <si>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</si>
  <si>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</si>
  <si>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</si>
  <si>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</si>
  <si>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</si>
  <si>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</si>
  <si>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</si>
  <si>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</si>
  <si>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</si>
  <si>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</si>
  <si>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</si>
  <si>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</si>
  <si>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</si>
  <si>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</si>
  <si>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</si>
  <si>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</si>
  <si>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</si>
  <si>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</si>
  <si>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</si>
  <si>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</si>
  <si>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</si>
  <si>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</si>
  <si>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</si>
  <si>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</si>
  <si>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</si>
  <si>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</si>
  <si>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</si>
  <si>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</si>
  <si>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</si>
  <si>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</si>
  <si>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</si>
  <si>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</si>
  <si>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</si>
  <si>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</si>
  <si>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</si>
  <si>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</si>
  <si>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</si>
  <si>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</si>
  <si>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</si>
  <si>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</si>
  <si>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</si>
  <si>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</si>
  <si>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</si>
  <si>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</si>
  <si>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</si>
  <si>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</si>
  <si>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</si>
  <si>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</si>
  <si>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</si>
  <si>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</si>
  <si>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</si>
  <si>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</si>
  <si>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</si>
  <si>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</si>
  <si>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</si>
  <si>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</si>
  <si>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</si>
  <si>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</si>
  <si>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</si>
  <si>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</si>
  <si>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</si>
  <si>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</si>
  <si>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</si>
  <si>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</si>
  <si>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</si>
  <si>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</si>
  <si>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</si>
  <si>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</si>
  <si>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</si>
  <si>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</si>
  <si>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</si>
  <si>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</si>
  <si>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</si>
  <si>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</si>
  <si>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</si>
  <si>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</si>
  <si>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</si>
  <si>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</si>
  <si>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</si>
  <si>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</si>
  <si>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</si>
  <si>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</si>
  <si>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</si>
  <si>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</si>
  <si>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</si>
  <si>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</si>
  <si>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</si>
  <si>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</si>
  <si>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</si>
  <si>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</si>
  <si>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</si>
  <si>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</si>
  <si>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</si>
  <si>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</si>
  <si>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</si>
  <si>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</si>
  <si>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</si>
  <si>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</si>
  <si>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</si>
  <si>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</si>
  <si>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</si>
  <si>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</si>
  <si>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</si>
  <si>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</si>
  <si>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</si>
  <si>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</si>
  <si>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</si>
  <si>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</si>
  <si>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</si>
  <si>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</si>
  <si>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</si>
  <si>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</si>
  <si>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</si>
  <si>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</si>
  <si>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</si>
  <si>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</si>
  <si>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</si>
  <si>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</si>
  <si>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</si>
  <si>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</si>
  <si>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</si>
  <si>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</si>
  <si>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</si>
  <si>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</si>
  <si>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</si>
  <si>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</si>
  <si>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</si>
  <si>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</si>
  <si>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</si>
  <si>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</si>
  <si>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</si>
  <si>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</si>
  <si>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</si>
  <si>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</si>
  <si>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</si>
  <si>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</si>
  <si>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</si>
  <si>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</si>
  <si>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</si>
  <si>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</si>
  <si>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</si>
  <si>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</si>
  <si>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</si>
  <si>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</si>
  <si>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</si>
  <si>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</si>
  <si>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</si>
  <si>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</si>
  <si>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</si>
  <si>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</si>
  <si>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</si>
  <si>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</si>
  <si>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</si>
  <si>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</si>
  <si>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</si>
  <si>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</si>
  <si>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</si>
  <si>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</si>
  <si>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</si>
  <si>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</si>
  <si>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</si>
  <si>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</si>
  <si>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</si>
  <si>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</si>
  <si>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</si>
  <si>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</si>
  <si>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</si>
  <si>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</si>
  <si>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</si>
  <si>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</si>
  <si>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</si>
  <si>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</si>
  <si>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</si>
  <si>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</si>
  <si>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</si>
  <si>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</si>
  <si>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</si>
  <si>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</si>
  <si>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</si>
  <si>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</si>
  <si>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</si>
  <si>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</si>
  <si>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</si>
  <si>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</si>
  <si>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</si>
  <si>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</si>
  <si>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</si>
  <si>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</si>
  <si>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</si>
  <si>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</si>
  <si>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</si>
  <si>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</si>
  <si>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</si>
  <si>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</si>
  <si>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</si>
  <si>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</si>
  <si>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</si>
  <si>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</si>
  <si>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</si>
  <si>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</si>
  <si>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</si>
  <si>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</si>
  <si>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</si>
  <si>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</si>
  <si>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</si>
  <si>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</si>
  <si>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</si>
  <si>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</si>
  <si>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</si>
  <si>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</si>
  <si>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</si>
  <si>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</si>
  <si>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</si>
  <si>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</si>
  <si>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</si>
  <si>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</si>
  <si>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</si>
  <si>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</si>
  <si>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</si>
  <si>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</si>
  <si>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</si>
  <si>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</si>
  <si>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</si>
  <si>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</si>
  <si>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</si>
  <si>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</si>
  <si>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</si>
  <si>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</si>
  <si>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</si>
  <si>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</si>
  <si>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</si>
  <si>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</si>
  <si>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</si>
  <si>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</si>
  <si>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</si>
  <si>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</si>
  <si>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</si>
  <si>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</si>
  <si>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</si>
  <si>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</si>
  <si>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</si>
  <si>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</si>
  <si>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</si>
  <si>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</si>
  <si>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</si>
  <si>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</si>
  <si>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</si>
  <si>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</si>
  <si>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</si>
  <si>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</si>
  <si>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</si>
  <si>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</si>
  <si>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</si>
  <si>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</si>
  <si>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</si>
  <si>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</si>
  <si>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</si>
  <si>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</si>
  <si>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</si>
  <si>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</si>
  <si>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</si>
  <si>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</si>
  <si>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</si>
  <si>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</si>
  <si>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</si>
  <si>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</si>
  <si>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</si>
  <si>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</si>
  <si>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</si>
  <si>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</si>
  <si>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</si>
  <si>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</si>
  <si>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</si>
  <si>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</si>
  <si>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</si>
  <si>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</si>
  <si>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</si>
  <si>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</si>
  <si>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</si>
  <si>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</si>
  <si>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</si>
  <si>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</si>
  <si>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</si>
  <si>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</si>
  <si>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</si>
  <si>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</si>
  <si>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</si>
  <si>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</si>
  <si>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</si>
  <si>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</si>
  <si>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</si>
  <si>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</si>
  <si>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</si>
  <si>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</si>
  <si>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</si>
  <si>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</si>
  <si>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</si>
  <si>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</si>
  <si>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</si>
  <si>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</si>
  <si>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</si>
  <si>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</si>
  <si>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</si>
  <si>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</si>
  <si>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</si>
  <si>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</si>
  <si>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</si>
  <si>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</si>
  <si>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</si>
  <si>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</si>
  <si>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</si>
  <si>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</si>
  <si>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</si>
  <si>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</si>
  <si>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</si>
  <si>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</si>
  <si>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</si>
  <si>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</si>
  <si>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</si>
  <si>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</si>
  <si>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</si>
  <si>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</si>
  <si>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</si>
  <si>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</si>
  <si>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</si>
  <si>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</si>
  <si>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</si>
  <si>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</si>
  <si>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</si>
  <si>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</si>
  <si>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</si>
  <si>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</si>
  <si>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</si>
  <si>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</si>
  <si>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</si>
  <si>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</si>
  <si>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</si>
  <si>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</si>
  <si>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</si>
  <si>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</si>
  <si>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</si>
  <si>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</si>
  <si>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</si>
  <si>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</si>
  <si>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</si>
  <si>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</si>
  <si>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</si>
  <si>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</si>
  <si>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</si>
  <si>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</si>
  <si>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</si>
  <si>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</si>
  <si>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</si>
  <si>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</si>
  <si>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</si>
  <si>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</si>
  <si>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</si>
  <si>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</si>
  <si>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</si>
  <si>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</si>
  <si>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</si>
  <si>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</si>
  <si>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</si>
  <si>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</si>
  <si>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</si>
  <si>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</si>
  <si>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</si>
  <si>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</si>
  <si>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</si>
  <si>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</si>
  <si>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</si>
  <si>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</si>
  <si>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</si>
  <si>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</si>
  <si>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</si>
  <si>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</si>
  <si>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</si>
  <si>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</si>
  <si>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</si>
  <si>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</si>
  <si>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</si>
  <si>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</si>
  <si>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</si>
  <si>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</si>
  <si>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</si>
  <si>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</si>
  <si>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</si>
  <si>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</si>
  <si>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</si>
  <si>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</si>
  <si>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</si>
  <si>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</si>
  <si>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</si>
  <si>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</si>
  <si>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</si>
  <si>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</si>
  <si>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</si>
  <si>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</si>
  <si>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</si>
  <si>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</si>
  <si>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</si>
  <si>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</si>
  <si>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</si>
  <si>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</si>
  <si>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</si>
  <si>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</si>
  <si>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</si>
  <si>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</si>
  <si>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</si>
  <si>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</si>
  <si>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</si>
  <si>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</si>
  <si>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</si>
  <si>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</si>
  <si>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</si>
  <si>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</si>
  <si>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</si>
  <si>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</si>
  <si>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</si>
  <si>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</si>
  <si>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</si>
  <si>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</si>
  <si>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</si>
  <si>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</si>
  <si>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</si>
  <si>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</si>
  <si>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</si>
  <si>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</si>
  <si>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</si>
  <si>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</si>
  <si>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</si>
  <si>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</si>
  <si>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</si>
  <si>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</si>
  <si>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</si>
  <si>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</si>
  <si>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</si>
  <si>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</si>
  <si>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</si>
  <si>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</si>
  <si>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</si>
  <si>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</si>
  <si>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</si>
  <si>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</si>
  <si>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</si>
  <si>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</si>
  <si>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</si>
  <si>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</si>
  <si>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</si>
  <si>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</si>
  <si>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</si>
  <si>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</si>
  <si>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</si>
  <si>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</si>
  <si>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</si>
  <si>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</si>
  <si>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</si>
  <si>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</si>
  <si>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</si>
  <si>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</si>
  <si>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</si>
  <si>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</si>
  <si>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</si>
  <si>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</si>
  <si>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</si>
  <si>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</si>
  <si>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</si>
  <si>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</si>
  <si>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</si>
  <si>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</si>
  <si>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</si>
  <si>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</si>
  <si>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</si>
  <si>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</si>
  <si>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</si>
  <si>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</si>
  <si>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</si>
  <si>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</si>
  <si>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</si>
  <si>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</si>
  <si>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</si>
  <si>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</si>
  <si>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</si>
  <si>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</si>
  <si>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</si>
  <si>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</si>
  <si>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</si>
  <si>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</si>
  <si>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</si>
  <si>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</si>
  <si>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</si>
  <si>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</si>
  <si>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</si>
  <si>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</si>
  <si>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</si>
  <si>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</si>
  <si>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</si>
  <si>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</si>
  <si>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</si>
  <si>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</si>
  <si>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</si>
  <si>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</si>
  <si>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</si>
  <si>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</si>
  <si>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</si>
  <si>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</si>
  <si>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</si>
  <si>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</si>
  <si>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</si>
  <si>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</si>
  <si>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</si>
  <si>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</si>
  <si>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</si>
  <si>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</si>
  <si>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</si>
  <si>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</si>
  <si>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</si>
  <si>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</si>
  <si>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</si>
  <si>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</si>
  <si>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</si>
  <si>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</si>
  <si>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</si>
  <si>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</si>
  <si>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</si>
  <si>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</si>
  <si>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</si>
  <si>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</si>
  <si>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</si>
  <si>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</si>
  <si>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</si>
  <si>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</si>
  <si>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</si>
  <si>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</si>
  <si>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</si>
  <si>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</si>
  <si>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</si>
  <si>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</si>
  <si>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</si>
  <si>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</si>
  <si>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</si>
  <si>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</si>
  <si>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</si>
  <si>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</si>
  <si>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</si>
  <si>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</si>
  <si>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</si>
  <si>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</si>
  <si>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</si>
  <si>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</si>
  <si>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</si>
  <si>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</si>
  <si>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</si>
  <si>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</si>
  <si>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</si>
  <si>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</si>
  <si>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</si>
  <si>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</si>
  <si>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</si>
  <si>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</si>
  <si>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</si>
  <si>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</si>
  <si>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</si>
  <si>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</si>
  <si>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</si>
  <si>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</si>
  <si>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</si>
  <si>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</si>
  <si>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</si>
  <si>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</si>
  <si>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</si>
  <si>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</si>
  <si>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</si>
  <si>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</si>
  <si>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</si>
  <si>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</si>
  <si>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</si>
  <si>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</si>
  <si>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</si>
  <si>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</si>
  <si>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</si>
  <si>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</si>
  <si>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</si>
  <si>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</si>
  <si>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</si>
  <si>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</si>
  <si>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</si>
  <si>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</si>
  <si>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</si>
  <si>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</si>
  <si>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</si>
  <si>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</si>
  <si>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</si>
  <si>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</si>
  <si>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</si>
  <si>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</si>
  <si>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</si>
  <si>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</si>
  <si>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</si>
  <si>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</si>
  <si>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</si>
  <si>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</si>
  <si>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</si>
  <si>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</si>
  <si>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</si>
  <si>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</si>
  <si>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</si>
  <si>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</si>
  <si>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</si>
  <si>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</si>
  <si>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</si>
  <si>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</si>
  <si>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</si>
  <si>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</si>
  <si>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</si>
  <si>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</si>
  <si>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</si>
  <si>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</si>
  <si>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</si>
  <si>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</si>
  <si>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</si>
  <si>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</si>
  <si>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</si>
  <si>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</si>
  <si>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</si>
  <si>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</si>
  <si>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</si>
  <si>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</si>
  <si>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</si>
  <si>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</si>
  <si>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</si>
  <si>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</si>
  <si>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</si>
  <si>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</si>
  <si>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</si>
  <si>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</si>
  <si>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</si>
  <si>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</si>
  <si>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</si>
  <si>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</si>
  <si>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</si>
  <si>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</si>
  <si>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</si>
  <si>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</si>
  <si>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</si>
  <si>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</si>
  <si>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</si>
  <si>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</si>
  <si>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</si>
  <si>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</si>
  <si>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</si>
  <si>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</si>
  <si>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</si>
  <si>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</si>
  <si>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</si>
  <si>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</si>
  <si>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</si>
  <si>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</si>
  <si>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</si>
  <si>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</si>
  <si>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</si>
  <si>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</si>
  <si>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</si>
  <si>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</si>
  <si>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</si>
  <si>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</si>
  <si>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</si>
  <si>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</si>
  <si>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</si>
  <si>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</si>
  <si>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</si>
  <si>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</si>
  <si>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</si>
  <si>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</si>
  <si>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</si>
  <si>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</si>
  <si>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</si>
  <si>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</si>
  <si>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</si>
  <si>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</si>
  <si>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</si>
  <si>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</si>
  <si>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</si>
  <si>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</si>
  <si>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</si>
  <si>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</si>
  <si>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</si>
  <si>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</si>
  <si>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</si>
  <si>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</si>
  <si>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</si>
  <si>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</si>
  <si>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</si>
  <si>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</si>
  <si>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</si>
  <si>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</si>
  <si>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</si>
  <si>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</si>
  <si>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</si>
  <si>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</si>
  <si>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</si>
  <si>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</si>
  <si>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</si>
  <si>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</si>
  <si>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</si>
  <si>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</si>
  <si>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</si>
  <si>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</si>
  <si>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</si>
  <si>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</si>
  <si>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</si>
  <si>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</si>
  <si>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</si>
  <si>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</si>
  <si>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</si>
  <si>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</si>
  <si>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</si>
  <si>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</si>
  <si>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</si>
  <si>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</si>
  <si>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</si>
  <si>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</si>
  <si>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</si>
  <si>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</si>
  <si>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</si>
  <si>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</si>
  <si>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</si>
  <si>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</si>
  <si>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</si>
  <si>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</si>
  <si>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</si>
  <si>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</si>
  <si>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</si>
  <si>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</si>
  <si>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</si>
  <si>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</si>
  <si>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</si>
  <si>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</si>
  <si>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</si>
  <si>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</si>
  <si>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</si>
  <si>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</si>
  <si>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</si>
  <si>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</si>
  <si>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</si>
  <si>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</si>
  <si>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</si>
  <si>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</si>
  <si>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</si>
  <si>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</si>
  <si>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</si>
  <si>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</si>
  <si>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</si>
  <si>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</si>
  <si>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</si>
  <si>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</si>
  <si>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</si>
  <si>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</si>
  <si>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</si>
  <si>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</si>
  <si>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</si>
  <si>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</si>
  <si>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</si>
  <si>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</si>
  <si>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</si>
  <si>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</si>
  <si>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</si>
  <si>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</si>
  <si>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</si>
  <si>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</si>
  <si>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</si>
  <si>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</si>
  <si>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</si>
  <si>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</si>
  <si>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</si>
  <si>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</si>
  <si>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</si>
  <si>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</si>
  <si>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</si>
  <si>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</si>
  <si>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</si>
  <si>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</si>
  <si>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</si>
  <si>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</si>
  <si>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</si>
  <si>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</si>
  <si>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</si>
  <si>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</si>
  <si>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</si>
  <si>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</si>
  <si>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</si>
  <si>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</si>
  <si>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</si>
  <si>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</si>
  <si>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</si>
  <si>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</si>
  <si>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</si>
  <si>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</si>
  <si>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</si>
  <si>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</si>
  <si>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</si>
  <si>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</si>
  <si>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</si>
  <si>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</si>
  <si>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</si>
  <si>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</si>
  <si>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</si>
  <si>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</si>
  <si>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</si>
  <si>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</si>
  <si>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</si>
  <si>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</si>
  <si>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</si>
  <si>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</si>
  <si>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</si>
  <si>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</si>
  <si>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</si>
  <si>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</si>
  <si>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</si>
  <si>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</si>
  <si>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</si>
  <si>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</si>
  <si>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</si>
  <si>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</si>
  <si>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</si>
  <si>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</si>
  <si>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</si>
  <si>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</si>
  <si>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</si>
  <si>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</si>
  <si>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</si>
  <si>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</si>
  <si>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</si>
  <si>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</si>
  <si>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</si>
  <si>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</si>
  <si>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</si>
  <si>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</si>
  <si>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</si>
  <si>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</si>
  <si>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</si>
  <si>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</si>
  <si>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</si>
  <si>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</si>
  <si>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</si>
  <si>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</si>
  <si>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</si>
  <si>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</si>
  <si>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</si>
  <si>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</si>
  <si>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</si>
  <si>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</si>
  <si>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</si>
  <si>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</si>
  <si>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</si>
  <si>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</si>
  <si>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</si>
  <si>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</si>
  <si>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</si>
  <si>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</si>
  <si>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</si>
  <si>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</si>
  <si>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</si>
  <si>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</si>
  <si>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</si>
  <si>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</si>
  <si>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</si>
  <si>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</si>
  <si>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</si>
  <si>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</si>
  <si>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</si>
  <si>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</si>
  <si>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</si>
  <si>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</si>
  <si>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</si>
  <si>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</si>
  <si>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</si>
  <si>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</si>
  <si>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</si>
  <si>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</si>
  <si>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</si>
  <si>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</si>
  <si>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</si>
  <si>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</si>
  <si>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</si>
  <si>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</si>
  <si>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</si>
  <si>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</si>
  <si>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</si>
  <si>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</si>
  <si>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</si>
  <si>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</si>
  <si>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</si>
  <si>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</si>
  <si>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</si>
  <si>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</si>
  <si>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</si>
  <si>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</si>
  <si>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</si>
  <si>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</si>
  <si>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</si>
  <si>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</si>
  <si>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</si>
  <si>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</si>
  <si>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</si>
  <si>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</si>
  <si>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</si>
  <si>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</si>
  <si>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</si>
  <si>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</si>
  <si>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</si>
  <si>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</si>
  <si>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</si>
  <si>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</si>
  <si>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</si>
  <si>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</si>
  <si>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</si>
  <si>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</si>
  <si>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</si>
  <si>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</si>
  <si>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</si>
  <si>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</si>
  <si>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</si>
  <si>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</si>
  <si>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</si>
  <si>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</si>
  <si>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</si>
  <si>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</si>
  <si>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</si>
  <si>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</si>
  <si>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</si>
  <si>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</si>
  <si>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</si>
  <si>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</si>
  <si>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</si>
  <si>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</si>
  <si>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</si>
  <si>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</si>
  <si>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</si>
  <si>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</si>
  <si>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</si>
  <si>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</si>
  <si>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</si>
  <si>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</si>
  <si>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</si>
  <si>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</si>
  <si>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</si>
  <si>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</si>
  <si>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</si>
  <si>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</si>
  <si>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</si>
  <si>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</si>
  <si>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</si>
  <si>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</si>
  <si>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</si>
  <si>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</si>
  <si>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</si>
  <si>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</si>
  <si>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</si>
  <si>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</si>
  <si>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</si>
  <si>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</si>
  <si>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</si>
  <si>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</si>
  <si>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</si>
  <si>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</si>
  <si>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</si>
  <si>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</si>
  <si>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</si>
  <si>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</si>
  <si>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</si>
  <si>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</si>
  <si>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</si>
  <si>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</si>
  <si>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</si>
  <si>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</si>
  <si>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</si>
  <si>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</si>
  <si>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</si>
  <si>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</si>
  <si>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</si>
  <si>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</si>
  <si>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</si>
  <si>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</si>
  <si>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</si>
  <si>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</si>
  <si>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</si>
  <si>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</si>
  <si>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</si>
  <si>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</si>
  <si>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</si>
  <si>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</si>
  <si>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</si>
  <si>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</si>
  <si>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</si>
  <si>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</si>
  <si>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</si>
  <si>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</si>
  <si>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</si>
  <si>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</si>
  <si>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</si>
  <si>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</si>
  <si>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</si>
  <si>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</si>
  <si>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</si>
  <si>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</si>
  <si>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</si>
  <si>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</si>
  <si>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</si>
  <si>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</si>
  <si>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</si>
  <si>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</si>
  <si>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</si>
  <si>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</si>
  <si>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</si>
  <si>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</si>
  <si>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</si>
  <si>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</si>
  <si>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</si>
  <si>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</si>
  <si>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</si>
  <si>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</si>
  <si>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</si>
  <si>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</si>
  <si>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</si>
  <si>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</si>
  <si>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</si>
  <si>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</si>
  <si>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</si>
  <si>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</si>
  <si>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</si>
  <si>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</si>
  <si>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</si>
  <si>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</si>
  <si>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</si>
  <si>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</si>
  <si>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</si>
  <si>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</si>
  <si>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</si>
  <si>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</si>
  <si>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</si>
  <si>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</si>
  <si>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</si>
  <si>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</si>
  <si>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</si>
  <si>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</si>
  <si>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</si>
  <si>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</si>
  <si>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</si>
  <si>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</si>
  <si>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</si>
  <si>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</si>
  <si>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</si>
  <si>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</si>
  <si>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</si>
  <si>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</si>
  <si>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</si>
  <si>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</si>
  <si>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</si>
  <si>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</si>
  <si>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</si>
  <si>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</si>
  <si>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</si>
  <si>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</si>
  <si>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</si>
  <si>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</si>
  <si>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</si>
  <si>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</si>
  <si>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</si>
  <si>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</si>
  <si>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</si>
  <si>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</si>
  <si>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</si>
  <si>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</si>
  <si>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</si>
  <si>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</si>
  <si>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</si>
  <si>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</si>
  <si>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</si>
  <si>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</si>
  <si>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</si>
  <si>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</si>
  <si>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</si>
  <si>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</si>
  <si>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</si>
  <si>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</si>
  <si>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</si>
  <si>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</si>
  <si>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</si>
  <si>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</si>
  <si>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</si>
  <si>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</si>
  <si>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</si>
  <si>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</si>
  <si>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</si>
  <si>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</si>
  <si>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</si>
  <si>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</si>
  <si>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</si>
  <si>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</si>
  <si>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</si>
  <si>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</si>
  <si>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</si>
  <si>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</si>
  <si>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</si>
  <si>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</si>
  <si>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</si>
  <si>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</si>
  <si>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</si>
  <si>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</si>
  <si>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</si>
  <si>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</si>
  <si>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</si>
  <si>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</si>
  <si>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</si>
  <si>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</si>
  <si>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</si>
  <si>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</si>
  <si>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</si>
  <si>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</si>
  <si>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</si>
  <si>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</si>
  <si>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</si>
  <si>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</si>
  <si>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</si>
  <si>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</si>
  <si>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</si>
  <si>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</si>
  <si>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</si>
  <si>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</si>
  <si>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</si>
  <si>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</si>
  <si>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</si>
  <si>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</si>
  <si>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</si>
  <si>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</si>
  <si>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</si>
  <si>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</si>
  <si>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</si>
  <si>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</si>
  <si>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</si>
  <si>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</si>
  <si>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</si>
  <si>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</si>
  <si>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</si>
  <si>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</si>
  <si>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</si>
  <si>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</si>
  <si>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</si>
  <si>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</si>
  <si>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</si>
  <si>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</si>
  <si>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</si>
  <si>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</si>
  <si>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</si>
  <si>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</si>
  <si>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</si>
  <si>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</si>
  <si>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</si>
  <si>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</si>
  <si>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</si>
  <si>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</si>
  <si>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</si>
  <si>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</si>
  <si>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</si>
  <si>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</si>
  <si>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</si>
  <si>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</si>
  <si>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</si>
  <si>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</si>
  <si>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</si>
  <si>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</si>
  <si>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</si>
  <si>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</si>
  <si>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</si>
  <si>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</si>
  <si>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</si>
  <si>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</si>
  <si>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</si>
  <si>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</si>
  <si>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</si>
  <si>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</si>
  <si>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</si>
  <si>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</si>
  <si>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</si>
  <si>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</si>
  <si>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</si>
  <si>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</si>
  <si>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</si>
  <si>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</si>
  <si>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</si>
  <si>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</si>
  <si>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</si>
  <si>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</si>
  <si>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</si>
  <si>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</si>
  <si>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</si>
  <si>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</si>
  <si>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</si>
  <si>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</si>
  <si>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</si>
  <si>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</si>
  <si>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</si>
  <si>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</si>
  <si>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</si>
  <si>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</si>
  <si>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</si>
  <si>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</si>
  <si>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</si>
  <si>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</si>
  <si>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</si>
  <si>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</si>
  <si>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</si>
  <si>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</si>
  <si>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</si>
  <si>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</si>
  <si>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</si>
  <si>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</si>
  <si>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</si>
  <si>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</si>
  <si>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</si>
  <si>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</si>
  <si>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</si>
  <si>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</si>
  <si>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</si>
  <si>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</si>
  <si>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</si>
  <si>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</si>
  <si>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</si>
  <si>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</si>
  <si>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</si>
  <si>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</si>
  <si>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</si>
  <si>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</si>
  <si>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</si>
  <si>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</si>
  <si>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</si>
  <si>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</si>
  <si>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</si>
  <si>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</si>
  <si>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</si>
  <si>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</si>
  <si>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</si>
  <si>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</si>
  <si>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</si>
  <si>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</si>
  <si>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</si>
  <si>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</si>
  <si>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</si>
  <si>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</si>
  <si>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</si>
  <si>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</si>
  <si>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</si>
  <si>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</si>
  <si>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</si>
  <si>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</si>
  <si>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</si>
  <si>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</si>
  <si>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</si>
  <si>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</si>
  <si>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</si>
  <si>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</si>
  <si>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</si>
  <si>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</si>
  <si>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</si>
  <si>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</si>
  <si>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</si>
  <si>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</si>
  <si>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</si>
  <si>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</si>
  <si>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</si>
  <si>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</si>
  <si>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</si>
  <si>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</si>
  <si>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</si>
  <si>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</si>
  <si>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</si>
  <si>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</si>
  <si>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</si>
  <si>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</si>
  <si>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</si>
  <si>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</si>
  <si>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</si>
  <si>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</si>
  <si>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</si>
  <si>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</si>
  <si>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</si>
  <si>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</si>
  <si>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</si>
  <si>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</si>
  <si>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</si>
  <si>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</si>
  <si>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</si>
  <si>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</si>
  <si>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</si>
  <si>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</si>
  <si>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</si>
  <si>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</si>
  <si>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</si>
  <si>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</si>
  <si>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</si>
  <si>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</si>
  <si>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</si>
  <si>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</si>
  <si>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</si>
  <si>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</si>
  <si>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</si>
  <si>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</si>
  <si>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</si>
  <si>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</si>
  <si>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</si>
  <si>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</si>
  <si>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</si>
  <si>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</si>
  <si>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</si>
  <si>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</si>
  <si>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</si>
  <si>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</si>
  <si>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</si>
  <si>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</si>
  <si>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</si>
  <si>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</si>
  <si>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</si>
  <si>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</si>
  <si>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</si>
  <si>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</si>
  <si>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</si>
  <si>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</si>
  <si>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</si>
  <si>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</si>
  <si>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</si>
  <si>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</si>
  <si>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</si>
  <si>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</si>
  <si>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</si>
  <si>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</si>
  <si>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</si>
  <si>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</si>
  <si>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</si>
  <si>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</si>
  <si>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</si>
  <si>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</si>
  <si>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</si>
  <si>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</si>
  <si>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</si>
  <si>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</si>
  <si>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</si>
  <si>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</si>
  <si>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</si>
  <si>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</si>
  <si>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</si>
  <si>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</si>
  <si>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</si>
  <si>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</si>
  <si>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</si>
  <si>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</si>
  <si>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</si>
  <si>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</si>
  <si>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</si>
  <si>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</si>
  <si>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</si>
  <si>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</si>
  <si>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</si>
  <si>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</si>
  <si>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</si>
  <si>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</si>
  <si>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</si>
  <si>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</si>
  <si>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</si>
  <si>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</si>
  <si>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</si>
  <si>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</si>
  <si>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</si>
  <si>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</si>
  <si>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</si>
  <si>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</si>
  <si>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</si>
  <si>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</si>
  <si>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</si>
  <si>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</si>
  <si>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</si>
  <si>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</si>
  <si>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</si>
  <si>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</si>
  <si>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</si>
  <si>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</si>
  <si>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</si>
  <si>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</si>
  <si>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</si>
  <si>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</si>
  <si>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</si>
  <si>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</si>
  <si>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</si>
  <si>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</si>
  <si>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</si>
  <si>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</si>
  <si>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</si>
  <si>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</si>
  <si>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</si>
  <si>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</si>
  <si>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</si>
  <si>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</si>
  <si>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</si>
  <si>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</si>
  <si>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</si>
  <si>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</si>
  <si>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</si>
  <si>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</si>
  <si>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</si>
  <si>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</si>
  <si>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</si>
  <si>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</si>
  <si>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</si>
  <si>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</si>
  <si>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</si>
  <si>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</si>
  <si>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</si>
  <si>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</si>
  <si>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</si>
  <si>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</si>
  <si>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</si>
  <si>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</si>
  <si>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</si>
  <si>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</si>
  <si>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</si>
  <si>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</si>
  <si>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</si>
  <si>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</si>
  <si>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</si>
  <si>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</si>
  <si>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</si>
  <si>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</si>
  <si>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</si>
  <si>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</si>
  <si>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</si>
  <si>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</si>
  <si>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</si>
  <si>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</si>
  <si>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</si>
  <si>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</si>
  <si>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</si>
  <si>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</si>
  <si>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</si>
  <si>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</si>
  <si>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</si>
  <si>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</si>
  <si>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</si>
  <si>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</si>
  <si>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</si>
  <si>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</si>
  <si>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</si>
  <si>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</si>
  <si>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</si>
  <si>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</si>
  <si>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</si>
  <si>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</si>
  <si>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</si>
  <si>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</si>
  <si>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</si>
  <si>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</si>
  <si>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</si>
  <si>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</si>
  <si>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</si>
  <si>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</si>
  <si>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</si>
  <si>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</si>
  <si>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</si>
  <si>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</si>
  <si>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</si>
  <si>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</si>
  <si>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</si>
  <si>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</si>
  <si>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</si>
  <si>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</si>
  <si>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</si>
  <si>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</si>
  <si>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</si>
  <si>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</si>
  <si>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</si>
  <si>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</si>
  <si>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</si>
  <si>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</si>
  <si>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</si>
  <si>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</si>
  <si>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</si>
  <si>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</si>
  <si>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</si>
  <si>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</si>
  <si>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</si>
  <si>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</si>
  <si>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</si>
  <si>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</si>
  <si>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</si>
  <si>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</si>
  <si>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</si>
  <si>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</si>
  <si>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</si>
  <si>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</si>
  <si>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</si>
  <si>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</si>
  <si>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</si>
  <si>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</si>
  <si>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</si>
  <si>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</si>
  <si>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</si>
  <si>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</si>
  <si>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</si>
  <si>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</si>
  <si>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</si>
  <si>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</si>
  <si>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</si>
  <si>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</si>
  <si>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</si>
  <si>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</si>
  <si>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</si>
  <si>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</si>
  <si>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</si>
  <si>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</si>
  <si>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</si>
  <si>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</si>
  <si>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</si>
  <si>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</si>
  <si>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</si>
  <si>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</si>
  <si>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</si>
  <si>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</si>
  <si>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</si>
  <si>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</si>
  <si>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</si>
  <si>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</si>
  <si>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</si>
  <si>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</si>
  <si>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</si>
  <si>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</si>
  <si>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</si>
  <si>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</si>
  <si>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</si>
  <si>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</si>
  <si>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</si>
  <si>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</si>
  <si>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</si>
  <si>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</si>
  <si>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</si>
  <si>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</si>
  <si>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</si>
  <si>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</si>
  <si>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</si>
  <si>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</si>
  <si>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</si>
  <si>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</si>
  <si>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</si>
  <si>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</si>
  <si>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</si>
  <si>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</si>
  <si>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</si>
  <si>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</si>
  <si>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</si>
  <si>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</si>
  <si>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</si>
  <si>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</si>
  <si>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</si>
  <si>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</si>
  <si>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</si>
  <si>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</si>
  <si>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</si>
  <si>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</si>
  <si>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</si>
  <si>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</si>
  <si>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</si>
  <si>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</si>
  <si>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</si>
  <si>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</si>
  <si>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</si>
  <si>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</si>
  <si>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</si>
  <si>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</si>
  <si>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</si>
  <si>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</si>
  <si>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</si>
  <si>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</si>
  <si>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</si>
  <si>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</si>
  <si>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</si>
  <si>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</si>
  <si>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</si>
  <si>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</si>
  <si>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</si>
  <si>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</si>
  <si>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</si>
  <si>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</si>
  <si>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</si>
  <si>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</si>
  <si>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</si>
  <si>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</si>
  <si>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</si>
  <si>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</si>
  <si>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</si>
  <si>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</si>
  <si>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</si>
  <si>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</si>
  <si>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</si>
  <si>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</si>
  <si>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</si>
  <si>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</si>
  <si>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</si>
  <si>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</si>
  <si>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</si>
  <si>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</si>
  <si>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</si>
  <si>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</si>
  <si>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</si>
  <si>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</si>
  <si>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</si>
  <si>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</si>
  <si>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</si>
  <si>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</si>
  <si>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</si>
  <si>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</si>
  <si>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</si>
  <si>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</si>
  <si>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</si>
  <si>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</si>
  <si>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</si>
  <si>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</si>
  <si>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</si>
  <si>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</si>
  <si>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</si>
  <si>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</si>
  <si>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</si>
  <si>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</si>
  <si>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</si>
  <si>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</si>
  <si>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</si>
  <si>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</si>
  <si>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</si>
  <si>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</si>
  <si>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</si>
  <si>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</si>
  <si>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</si>
  <si>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</si>
  <si>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</si>
  <si>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</si>
  <si>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</si>
  <si>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</si>
  <si>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</si>
  <si>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</si>
  <si>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</si>
  <si>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</si>
  <si>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</si>
  <si>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</si>
  <si>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</si>
  <si>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</si>
  <si>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</si>
  <si>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</si>
  <si>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</si>
  <si>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</si>
  <si>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</si>
  <si>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</si>
  <si>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</si>
  <si>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</si>
  <si>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</si>
  <si>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</si>
  <si>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</si>
  <si>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</si>
  <si>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</si>
  <si>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</si>
  <si>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</si>
  <si>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</si>
  <si>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</si>
  <si>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</si>
  <si>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</si>
  <si>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</si>
  <si>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</si>
  <si>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</si>
  <si>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</si>
  <si>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</si>
  <si>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</si>
  <si>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</si>
  <si>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</si>
  <si>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</si>
  <si>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</si>
  <si>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</si>
  <si>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</si>
  <si>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</si>
  <si>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</si>
  <si>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</si>
  <si>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</si>
  <si>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</si>
  <si>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</si>
  <si>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</si>
  <si>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</si>
  <si>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</si>
  <si>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</si>
  <si>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</si>
  <si>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</si>
  <si>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</si>
  <si>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</si>
  <si>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</si>
  <si>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</si>
  <si>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</si>
  <si>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</si>
  <si>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</si>
  <si>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</si>
  <si>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</si>
  <si>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</si>
  <si>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</si>
  <si>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</si>
  <si>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</si>
  <si>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</si>
  <si>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</si>
  <si>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</si>
  <si>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</si>
  <si>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</si>
  <si>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</si>
  <si>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</si>
  <si>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</si>
  <si>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</si>
  <si>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</si>
  <si>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</si>
  <si>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</si>
  <si>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</si>
  <si>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</si>
  <si>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</si>
  <si>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</si>
  <si>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</si>
  <si>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</si>
  <si>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</si>
  <si>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</si>
  <si>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</si>
  <si>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</si>
  <si>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</si>
  <si>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</si>
  <si>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</si>
  <si>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</si>
  <si>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</si>
  <si>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</si>
  <si>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</si>
  <si>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</si>
  <si>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</si>
  <si>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</si>
  <si>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</si>
  <si>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</si>
  <si>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</si>
  <si>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</si>
  <si>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</si>
  <si>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</si>
  <si>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</si>
  <si>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</si>
  <si>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</si>
  <si>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</si>
  <si>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</si>
  <si>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</si>
  <si>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</si>
  <si>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</si>
  <si>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</si>
  <si>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</si>
  <si>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</si>
  <si>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</si>
  <si>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</si>
  <si>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</si>
  <si>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</si>
  <si>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</si>
  <si>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</si>
  <si>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</si>
  <si>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</si>
  <si>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</si>
  <si>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</si>
  <si>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</si>
  <si>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</si>
  <si>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</si>
  <si>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</si>
  <si>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</si>
  <si>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</si>
  <si>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</si>
  <si>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</si>
  <si>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</si>
  <si>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</si>
  <si>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</si>
  <si>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</si>
  <si>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</si>
  <si>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</si>
  <si>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</si>
  <si>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</si>
  <si>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</si>
  <si>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</si>
  <si>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</si>
  <si>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</si>
  <si>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</si>
  <si>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</si>
  <si>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</si>
  <si>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</si>
  <si>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</si>
  <si>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</si>
  <si>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</si>
  <si>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</si>
  <si>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</si>
  <si>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</si>
  <si>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</si>
  <si>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</si>
  <si>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</si>
  <si>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</si>
  <si>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</si>
  <si>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</si>
  <si>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</si>
  <si>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</si>
  <si>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</si>
  <si>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</si>
  <si>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</si>
  <si>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</si>
  <si>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</si>
  <si>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</si>
  <si>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</si>
  <si>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</si>
  <si>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</si>
  <si>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</si>
  <si>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</si>
  <si>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</si>
  <si>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</si>
  <si>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</si>
  <si>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</si>
  <si>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</si>
  <si>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</si>
  <si>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</si>
  <si>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</si>
  <si>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</si>
  <si>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</si>
  <si>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</si>
  <si>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</si>
  <si>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</si>
  <si>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</si>
  <si>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</si>
  <si>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</si>
  <si>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</si>
  <si>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</si>
  <si>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</si>
  <si>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</si>
  <si>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</si>
  <si>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</si>
  <si>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</si>
  <si>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</si>
  <si>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</si>
  <si>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</si>
  <si>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</si>
  <si>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</si>
  <si>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</si>
  <si>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</si>
  <si>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</si>
  <si>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</si>
  <si>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</si>
  <si>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</si>
  <si>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</si>
  <si>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</si>
  <si>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</si>
  <si>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</si>
  <si>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</si>
  <si>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</si>
  <si>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</si>
  <si>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</si>
  <si>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</si>
  <si>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</si>
  <si>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</si>
  <si>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</si>
  <si>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</si>
  <si>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</si>
  <si>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</si>
  <si>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</si>
  <si>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</si>
  <si>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</si>
  <si>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</si>
  <si>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</si>
  <si>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</si>
  <si>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</si>
  <si>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</si>
  <si>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</si>
  <si>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</si>
  <si>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</si>
  <si>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</si>
  <si>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</si>
  <si>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</si>
  <si>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</si>
  <si>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</si>
  <si>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</si>
  <si>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</si>
  <si>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</si>
  <si>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</si>
  <si>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</si>
  <si>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</si>
  <si>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</si>
  <si>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</si>
  <si>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</si>
  <si>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</si>
  <si>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</si>
  <si>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</si>
  <si>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</si>
  <si>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</si>
  <si>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</si>
  <si>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</si>
  <si>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</si>
  <si>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</si>
  <si>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</si>
  <si>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</si>
  <si>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</si>
  <si>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</si>
  <si>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</si>
  <si>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</si>
  <si>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</si>
  <si>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</si>
  <si>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</si>
  <si>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</si>
  <si>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</si>
  <si>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</si>
  <si>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</si>
  <si>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</si>
  <si>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</si>
  <si>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</si>
  <si>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</si>
  <si>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</si>
  <si>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</si>
  <si>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</si>
  <si>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</si>
  <si>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</si>
  <si>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</si>
  <si>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</si>
  <si>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</si>
  <si>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</si>
  <si>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</si>
  <si>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</si>
  <si>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</si>
  <si>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</si>
  <si>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</si>
  <si>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</si>
  <si>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</si>
  <si>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</si>
  <si>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</si>
  <si>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</si>
  <si>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</si>
  <si>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</si>
  <si>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</si>
  <si>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</si>
  <si>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</si>
  <si>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</si>
  <si>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</si>
  <si>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</si>
  <si>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</si>
  <si>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</si>
  <si>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</si>
  <si>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</si>
  <si>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</si>
  <si>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</si>
  <si>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</si>
  <si>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</si>
  <si>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</si>
  <si>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</si>
  <si>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</si>
  <si>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</si>
  <si>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</si>
  <si>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</si>
  <si>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</si>
  <si>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</si>
  <si>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</si>
  <si>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</si>
  <si>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</si>
  <si>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</si>
  <si>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</si>
  <si>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</si>
  <si>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</si>
  <si>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</si>
  <si>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</si>
  <si>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</si>
  <si>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</si>
  <si>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</si>
  <si>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</si>
  <si>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</si>
  <si>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</si>
  <si>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</si>
  <si>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</si>
  <si>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</si>
  <si>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</si>
  <si>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</si>
  <si>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</si>
  <si>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</si>
  <si>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</si>
  <si>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</si>
  <si>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</si>
  <si>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</si>
  <si>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</si>
  <si>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</si>
  <si>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</si>
  <si>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</si>
  <si>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</si>
  <si>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</si>
  <si>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</si>
  <si>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</si>
  <si>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</si>
  <si>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</si>
  <si>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</si>
  <si>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</si>
  <si>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</si>
  <si>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</si>
  <si>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</si>
  <si>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</si>
  <si>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</si>
  <si>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</si>
  <si>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</si>
  <si>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</si>
  <si>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</si>
  <si>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</si>
  <si>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</si>
  <si>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</si>
  <si>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</si>
  <si>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</si>
  <si>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</si>
  <si>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</si>
  <si>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</si>
  <si>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</si>
  <si>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</si>
  <si>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</si>
  <si>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</si>
  <si>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</si>
  <si>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</si>
  <si>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</si>
  <si>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</si>
  <si>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</si>
  <si>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</si>
  <si>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</si>
  <si>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</si>
  <si>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</si>
  <si>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</si>
  <si>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</si>
  <si>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</si>
  <si>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</si>
  <si>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</si>
  <si>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</si>
  <si>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</si>
  <si>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</si>
  <si>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</si>
  <si>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</si>
  <si>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</si>
  <si>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</si>
  <si>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</si>
  <si>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</si>
  <si>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</si>
  <si>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</si>
  <si>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</si>
  <si>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</si>
  <si>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</si>
  <si>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</si>
  <si>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</si>
  <si>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</si>
  <si>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</si>
  <si>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</si>
  <si>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</si>
  <si>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</si>
  <si>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</si>
  <si>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</si>
  <si>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</si>
  <si>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</si>
  <si>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</si>
  <si>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</si>
  <si>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</si>
  <si>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</si>
  <si>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</si>
  <si>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</si>
  <si>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</si>
  <si>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</si>
  <si>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</si>
  <si>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</si>
  <si>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</si>
  <si>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</si>
  <si>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</si>
  <si>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</si>
  <si>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</si>
  <si>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</si>
  <si>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</si>
  <si>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</si>
  <si>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</si>
  <si>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</si>
  <si>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</si>
  <si>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</si>
  <si>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</si>
  <si>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</si>
  <si>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</si>
  <si>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</si>
  <si>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</si>
  <si>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</si>
  <si>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</si>
  <si>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</si>
  <si>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</si>
  <si>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</si>
  <si>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</si>
  <si>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</si>
  <si>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</si>
  <si>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</si>
  <si>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</si>
  <si>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</si>
  <si>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</si>
  <si>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</si>
  <si>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</si>
  <si>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</si>
  <si>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</si>
  <si>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</si>
  <si>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</si>
  <si>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</si>
  <si>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</si>
  <si>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</si>
  <si>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</si>
  <si>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</si>
  <si>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</si>
  <si>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</si>
  <si>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</si>
  <si>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</si>
  <si>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</si>
  <si>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</si>
  <si>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</si>
  <si>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</si>
  <si>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</si>
  <si>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</si>
  <si>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</si>
  <si>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</si>
  <si>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</si>
  <si>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</si>
  <si>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</si>
  <si>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</si>
  <si>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</si>
  <si>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</si>
  <si>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</si>
  <si>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</si>
  <si>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</si>
  <si>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</si>
  <si>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</si>
  <si>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</si>
  <si>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</si>
  <si>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</si>
  <si>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</si>
  <si>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</si>
  <si>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</si>
  <si>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</si>
  <si>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</si>
  <si>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</si>
  <si>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</si>
  <si>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</si>
  <si>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</si>
  <si>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</si>
  <si>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</si>
  <si>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</si>
  <si>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</si>
  <si>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</si>
  <si>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</si>
  <si>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</si>
  <si>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</si>
  <si>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</si>
  <si>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</si>
  <si>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</si>
  <si>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</si>
  <si>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</si>
  <si>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</si>
  <si>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</si>
  <si>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</si>
  <si>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</si>
  <si>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</si>
  <si>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</si>
  <si>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</si>
  <si>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</si>
  <si>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</si>
  <si>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</si>
  <si>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</si>
  <si>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</si>
  <si>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</si>
  <si>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</si>
  <si>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</si>
  <si>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</si>
  <si>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</si>
  <si>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</si>
  <si>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</si>
  <si>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</si>
  <si>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</si>
  <si>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</si>
  <si>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</si>
  <si>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</si>
  <si>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</si>
  <si>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</si>
  <si>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</si>
  <si>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</si>
  <si>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</si>
  <si>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</si>
  <si>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</si>
  <si>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</si>
  <si>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</si>
  <si>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</si>
  <si>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</si>
  <si>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</si>
  <si>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</si>
  <si>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</si>
  <si>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</si>
  <si>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</si>
  <si>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</si>
  <si>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</si>
  <si>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</si>
  <si>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</si>
  <si>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</si>
  <si>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</si>
  <si>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</si>
  <si>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</si>
  <si>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</si>
  <si>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</si>
  <si>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</si>
  <si>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</si>
  <si>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</si>
  <si>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</si>
  <si>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</si>
  <si>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</si>
  <si>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</si>
  <si>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</si>
  <si>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</si>
  <si>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</si>
  <si>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</si>
  <si>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</si>
  <si>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</si>
  <si>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</si>
  <si>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</si>
  <si>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</si>
  <si>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</si>
  <si>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</si>
  <si>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</si>
  <si>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</si>
  <si>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</si>
  <si>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</si>
  <si>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</si>
  <si>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</si>
  <si>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</si>
  <si>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</si>
  <si>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</si>
  <si>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</si>
  <si>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</si>
  <si>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</si>
  <si>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</si>
  <si>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</si>
  <si>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</si>
  <si>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</si>
  <si>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</si>
  <si>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</si>
  <si>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</si>
  <si>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</si>
  <si>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</si>
  <si>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</si>
  <si>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</si>
  <si>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</si>
  <si>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</si>
  <si>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</si>
  <si>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</si>
  <si>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</si>
  <si>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</si>
  <si>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</si>
  <si>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</si>
  <si>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</si>
  <si>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</si>
  <si>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</si>
  <si>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</si>
  <si>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</si>
  <si>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</si>
  <si>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</si>
  <si>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</si>
  <si>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</si>
  <si>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</si>
  <si>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</si>
  <si>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</si>
  <si>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</si>
  <si>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</si>
  <si>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</si>
  <si>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</si>
  <si>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</si>
  <si>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</si>
  <si>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</si>
  <si>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</si>
  <si>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</si>
  <si>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</si>
  <si>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</si>
  <si>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</si>
  <si>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</si>
  <si>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</si>
  <si>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</si>
  <si>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</si>
  <si>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</si>
  <si>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</si>
  <si>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</si>
  <si>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</si>
  <si>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</si>
  <si>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</si>
  <si>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</si>
  <si>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</si>
  <si>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</si>
  <si>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</si>
  <si>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</si>
  <si>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</si>
  <si>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</si>
  <si>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</si>
  <si>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</si>
  <si>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</si>
  <si>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</si>
  <si>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</si>
  <si>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</si>
  <si>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</si>
  <si>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</si>
  <si>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</si>
  <si>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</si>
  <si>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</si>
  <si>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</si>
  <si>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</si>
  <si>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</si>
  <si>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</si>
  <si>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</si>
  <si>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</si>
  <si>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</si>
  <si>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</si>
  <si>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</si>
  <si>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</si>
  <si>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</si>
  <si>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</si>
  <si>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</si>
  <si>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</si>
  <si>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</si>
  <si>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</si>
  <si>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</si>
  <si>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</si>
  <si>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</si>
  <si>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</si>
  <si>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</si>
  <si>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</si>
  <si>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</si>
  <si>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</si>
  <si>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</si>
  <si>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</si>
  <si>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</si>
  <si>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</si>
  <si>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</si>
  <si>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</si>
  <si>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</si>
  <si>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</si>
  <si>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</si>
  <si>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</si>
  <si>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</si>
  <si>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</si>
  <si>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</si>
  <si>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</si>
  <si>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</si>
  <si>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</si>
  <si>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</si>
  <si>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</si>
  <si>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</si>
  <si>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</si>
  <si>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</si>
  <si>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</si>
  <si>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</si>
  <si>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</si>
  <si>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</si>
  <si>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</si>
  <si>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</si>
  <si>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</si>
  <si>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</si>
  <si>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</si>
  <si>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</si>
  <si>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</si>
  <si>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</si>
  <si>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</si>
  <si>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</si>
  <si>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</si>
  <si>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</si>
  <si>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</si>
  <si>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</si>
  <si>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</si>
  <si>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</si>
  <si>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</si>
  <si>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</si>
  <si>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</si>
  <si>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</si>
  <si>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</si>
  <si>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</si>
  <si>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</si>
  <si>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</si>
  <si>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</si>
  <si>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</si>
  <si>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</si>
  <si>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</si>
  <si>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</si>
  <si>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</si>
  <si>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</si>
  <si>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</si>
  <si>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</si>
  <si>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</si>
  <si>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</si>
  <si>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</si>
  <si>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</si>
  <si>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</si>
  <si>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</si>
  <si>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</si>
  <si>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</si>
  <si>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</si>
  <si>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</si>
  <si>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</si>
  <si>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</si>
  <si>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</si>
  <si>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</si>
  <si>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</si>
  <si>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</si>
  <si>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</si>
  <si>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</si>
  <si>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</si>
  <si>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</si>
  <si>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</si>
  <si>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</si>
  <si>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</si>
  <si>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</si>
  <si>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</si>
  <si>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</si>
  <si>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</si>
  <si>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</si>
  <si>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</si>
  <si>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</si>
  <si>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</si>
  <si>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</si>
  <si>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</si>
  <si>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</si>
  <si>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</si>
  <si>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</si>
  <si>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</si>
  <si>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</si>
  <si>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</si>
  <si>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</si>
  <si>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</si>
  <si>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</si>
  <si>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</si>
  <si>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</si>
  <si>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</si>
  <si>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</si>
  <si>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</si>
  <si>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</si>
  <si>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</si>
  <si>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</si>
  <si>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</si>
  <si>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</si>
  <si>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</si>
  <si>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</si>
  <si>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</si>
  <si>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</si>
  <si>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</si>
  <si>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</si>
  <si>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</si>
  <si>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</si>
  <si>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</si>
  <si>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</si>
  <si>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</si>
  <si>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</si>
  <si>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</si>
  <si>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</si>
  <si>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</si>
  <si>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</si>
  <si>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</si>
  <si>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</si>
  <si>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</si>
  <si>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</si>
  <si>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</si>
  <si>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</si>
  <si>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</si>
  <si>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</si>
  <si>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</si>
  <si>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</si>
  <si>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</si>
  <si>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</si>
  <si>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</si>
  <si>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</si>
  <si>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</si>
  <si>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</si>
  <si>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</si>
  <si>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</si>
  <si>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</si>
  <si>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</si>
  <si>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</si>
  <si>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</si>
  <si>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</si>
  <si>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</si>
  <si>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</si>
  <si>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</si>
  <si>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</si>
  <si>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</si>
  <si>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</si>
  <si>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</si>
  <si>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</si>
  <si>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</si>
  <si>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</si>
  <si>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</si>
  <si>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</si>
  <si>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</si>
  <si>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</si>
  <si>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</si>
  <si>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</si>
  <si>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</si>
  <si>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</si>
  <si>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</si>
  <si>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</si>
  <si>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</si>
  <si>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</si>
  <si>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</si>
  <si>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</si>
  <si>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</si>
  <si>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</si>
  <si>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</si>
  <si>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</si>
  <si>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</si>
  <si>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</si>
  <si>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</si>
  <si>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</si>
  <si>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</si>
  <si>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</si>
  <si>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</si>
  <si>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</si>
  <si>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</si>
  <si>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</si>
  <si>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</si>
  <si>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</si>
  <si>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</si>
  <si>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</si>
  <si>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</si>
  <si>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</si>
  <si>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</si>
  <si>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</si>
  <si>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</si>
  <si>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</si>
  <si>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</si>
  <si>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</si>
  <si>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</si>
  <si>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</si>
  <si>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</si>
  <si>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</si>
  <si>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</si>
  <si>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</si>
  <si>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</si>
  <si>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</si>
  <si>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</si>
  <si>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</si>
  <si>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</si>
  <si>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</si>
  <si>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</si>
  <si>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</si>
  <si>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</si>
  <si>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</si>
  <si>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</si>
  <si>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</si>
  <si>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</si>
  <si>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</si>
  <si>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</si>
  <si>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</si>
  <si>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</si>
  <si>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</si>
  <si>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</si>
  <si>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</si>
  <si>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</si>
  <si>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</si>
  <si>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</si>
  <si>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</si>
  <si>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</si>
  <si>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</si>
  <si>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</si>
  <si>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</si>
  <si>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</si>
  <si>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</si>
  <si>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</si>
  <si>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</si>
  <si>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</si>
  <si>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</si>
  <si>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</si>
  <si>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</si>
  <si>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</si>
  <si>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</si>
  <si>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</si>
  <si>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</si>
  <si>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</si>
  <si>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</si>
  <si>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</si>
  <si>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</si>
  <si>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</si>
  <si>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</si>
  <si>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</si>
  <si>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</si>
  <si>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</si>
  <si>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</si>
  <si>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</si>
  <si>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</si>
  <si>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</si>
  <si>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</si>
  <si>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</si>
  <si>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</si>
  <si>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</si>
  <si>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</si>
  <si>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</si>
  <si>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</si>
  <si>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</si>
  <si>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</si>
  <si>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</si>
  <si>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</si>
  <si>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</si>
  <si>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</si>
  <si>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</si>
  <si>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</si>
  <si>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</si>
  <si>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</si>
  <si>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</si>
  <si>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</si>
  <si>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</si>
  <si>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</si>
  <si>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</si>
  <si>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</si>
  <si>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</si>
  <si>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</si>
  <si>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</si>
  <si>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</si>
  <si>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</si>
  <si>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</si>
  <si>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</si>
  <si>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</si>
  <si>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</si>
  <si>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</si>
  <si>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</si>
  <si>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</si>
  <si>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</si>
  <si>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</si>
  <si>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</si>
  <si>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</si>
  <si>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</si>
  <si>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</si>
  <si>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</si>
  <si>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</si>
  <si>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</si>
  <si>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</si>
  <si>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</si>
  <si>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</si>
  <si>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</si>
  <si>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</si>
  <si>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</si>
  <si>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</si>
  <si>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</si>
  <si>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</si>
  <si>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</si>
  <si>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</si>
  <si>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</si>
  <si>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</si>
  <si>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</si>
  <si>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</si>
  <si>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</si>
  <si>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</si>
  <si>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</si>
  <si>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</si>
  <si>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</si>
  <si>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</si>
  <si>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</si>
  <si>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</si>
  <si>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</si>
  <si>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</si>
  <si>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</si>
  <si>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</si>
  <si>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</si>
  <si>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</si>
  <si>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</si>
  <si>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</si>
  <si>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</si>
  <si>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</si>
  <si>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</si>
  <si>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</si>
  <si>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</si>
  <si>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</si>
  <si>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</si>
  <si>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</si>
  <si>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</si>
  <si>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</si>
  <si>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</si>
  <si>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</si>
  <si>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</si>
  <si>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</si>
  <si>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</si>
  <si>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</si>
  <si>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</si>
  <si>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</si>
  <si>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</si>
  <si>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</si>
  <si>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</si>
  <si>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</si>
  <si>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</si>
  <si>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</si>
  <si>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</si>
  <si>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</si>
  <si>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</si>
  <si>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</si>
  <si>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</si>
  <si>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</si>
  <si>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</si>
  <si>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</si>
  <si>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</si>
  <si>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</si>
  <si>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</si>
  <si>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</si>
  <si>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</si>
  <si>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</si>
  <si>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</si>
  <si>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</si>
  <si>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</si>
  <si>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</si>
  <si>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</si>
  <si>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</si>
  <si>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</si>
  <si>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</si>
  <si>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</si>
  <si>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</si>
  <si>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</si>
  <si>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</si>
  <si>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</si>
  <si>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</si>
  <si>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</si>
  <si>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</si>
  <si>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</si>
  <si>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</si>
  <si>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</si>
  <si>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</si>
  <si>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</si>
  <si>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</si>
  <si>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</si>
  <si>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</si>
  <si>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</si>
  <si>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</si>
  <si>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</si>
  <si>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</si>
  <si>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</si>
  <si>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</si>
  <si>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</si>
  <si>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</si>
  <si>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</si>
  <si>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</si>
  <si>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</si>
  <si>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</si>
  <si>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</si>
  <si>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</si>
  <si>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</si>
  <si>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</si>
  <si>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</si>
  <si>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</si>
  <si>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</si>
  <si>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</si>
  <si>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</si>
  <si>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</si>
  <si>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</si>
  <si>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</si>
  <si>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</si>
  <si>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</si>
  <si>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</si>
  <si>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</si>
  <si>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</si>
  <si>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</si>
  <si>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</si>
  <si>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</si>
  <si>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</si>
  <si>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</si>
  <si>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</si>
  <si>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</si>
  <si>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</si>
  <si>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</si>
  <si>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</si>
  <si>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</si>
  <si>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</si>
  <si>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</si>
  <si>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</si>
  <si>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</si>
  <si>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</si>
  <si>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</si>
  <si>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</si>
  <si>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</si>
  <si>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</si>
  <si>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</si>
  <si>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</si>
  <si>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</si>
  <si>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</si>
  <si>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</si>
  <si>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</si>
  <si>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</si>
  <si>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</si>
  <si>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</si>
  <si>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</si>
  <si>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</si>
  <si>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</si>
  <si>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</si>
  <si>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</si>
  <si>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</si>
  <si>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</si>
  <si>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</si>
  <si>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</si>
  <si>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</si>
  <si>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</si>
  <si>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</si>
  <si>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</si>
  <si>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</si>
  <si>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</si>
  <si>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</si>
  <si>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</si>
  <si>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</si>
  <si>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</si>
  <si>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</si>
  <si>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</si>
  <si>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</si>
  <si>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</si>
  <si>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</si>
  <si>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</si>
  <si>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</si>
  <si>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</si>
  <si>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</si>
  <si>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</si>
  <si>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</si>
  <si>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</si>
  <si>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</si>
  <si>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</si>
  <si>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</si>
  <si>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</si>
  <si>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</si>
  <si>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</si>
  <si>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</si>
  <si>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</si>
  <si>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</si>
  <si>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</si>
  <si>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</si>
  <si>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</si>
  <si>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</si>
  <si>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</si>
  <si>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</si>
  <si>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</si>
  <si>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</si>
  <si>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</si>
  <si>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</si>
  <si>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</si>
  <si>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</si>
  <si>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</si>
  <si>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</si>
  <si>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</si>
  <si>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</si>
  <si>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</si>
  <si>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</si>
  <si>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</si>
  <si>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</si>
  <si>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</si>
  <si>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</si>
  <si>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</si>
  <si>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</si>
  <si>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</si>
  <si>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</si>
  <si>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</si>
  <si>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</si>
  <si>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</si>
  <si>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</si>
  <si>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</si>
  <si>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</si>
  <si>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</si>
  <si>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</si>
  <si>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</si>
  <si>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</si>
  <si>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</si>
  <si>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</si>
  <si>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</si>
  <si>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</si>
  <si>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</si>
  <si>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</si>
  <si>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</si>
  <si>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</si>
  <si>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</si>
  <si>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</si>
  <si>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</si>
  <si>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</si>
  <si>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</si>
  <si>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</si>
  <si>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</si>
  <si>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</si>
  <si>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</si>
  <si>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</si>
  <si>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</si>
  <si>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</si>
  <si>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</si>
  <si>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</si>
  <si>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</si>
  <si>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</si>
  <si>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</si>
  <si>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</si>
  <si>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</si>
  <si>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</si>
  <si>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</si>
  <si>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</si>
  <si>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</si>
  <si>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</si>
  <si>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</si>
  <si>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</si>
  <si>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</si>
  <si>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</si>
  <si>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</si>
  <si>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</si>
  <si>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</si>
  <si>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</si>
  <si>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</si>
  <si>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</si>
  <si>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</si>
  <si>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</si>
  <si>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</si>
  <si>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</si>
  <si>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</si>
  <si>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</si>
  <si>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</si>
  <si>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</si>
  <si>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</si>
  <si>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</si>
  <si>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</si>
  <si>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</si>
  <si>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</si>
  <si>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</si>
  <si>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</si>
  <si>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</si>
  <si>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</si>
  <si>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</si>
  <si>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</si>
  <si>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</si>
  <si>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</si>
  <si>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</si>
  <si>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</si>
  <si>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</si>
  <si>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</si>
  <si>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</si>
  <si>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</si>
  <si>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</si>
  <si>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</si>
  <si>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</si>
  <si>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</si>
  <si>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</si>
  <si>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</si>
  <si>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</si>
  <si>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</si>
  <si>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</si>
  <si>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</si>
  <si>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</si>
  <si>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</si>
  <si>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</si>
  <si>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</si>
  <si>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</si>
  <si>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</si>
  <si>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</si>
  <si>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</si>
  <si>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</si>
  <si>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</si>
  <si>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</si>
  <si>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</si>
  <si>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</si>
  <si>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</si>
  <si>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</si>
  <si>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</si>
  <si>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</si>
  <si>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</si>
  <si>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</si>
  <si>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</si>
  <si>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</si>
  <si>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</si>
  <si>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</si>
  <si>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</si>
  <si>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</si>
  <si>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</si>
  <si>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</si>
  <si>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</si>
  <si>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</si>
  <si>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</si>
  <si>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</si>
  <si>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</si>
  <si>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</si>
  <si>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</si>
  <si>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</si>
  <si>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</si>
  <si>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</si>
  <si>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</si>
  <si>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</si>
  <si>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</si>
  <si>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</si>
  <si>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</si>
  <si>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</si>
  <si>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</si>
  <si>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</si>
  <si>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</si>
  <si>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</si>
  <si>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</si>
  <si>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</si>
  <si>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</si>
  <si>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</si>
  <si>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</si>
  <si>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</si>
  <si>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</si>
  <si>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</si>
  <si>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</si>
  <si>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</si>
  <si>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</si>
  <si>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</si>
  <si>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</si>
  <si>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</si>
  <si>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</si>
  <si>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</si>
  <si>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</si>
  <si>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</si>
  <si>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</si>
  <si>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</si>
  <si>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</si>
  <si>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</si>
  <si>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</si>
  <si>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</si>
  <si>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</si>
  <si>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</si>
  <si>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</si>
  <si>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</si>
  <si>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</si>
  <si>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</si>
  <si>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</si>
  <si>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</si>
  <si>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</si>
  <si>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</si>
  <si>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</si>
  <si>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</si>
  <si>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</si>
  <si>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</si>
  <si>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</si>
  <si>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</si>
  <si>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</si>
  <si>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</si>
  <si>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</si>
  <si>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</si>
  <si>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</si>
  <si>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</si>
  <si>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</si>
  <si>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</si>
  <si>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</si>
  <si>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</si>
  <si>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</si>
  <si>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</si>
  <si>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</si>
  <si>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</si>
  <si>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</si>
  <si>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</si>
  <si>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</si>
  <si>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</si>
  <si>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</si>
  <si>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</si>
  <si>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</si>
  <si>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</si>
  <si>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</si>
  <si>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</si>
  <si>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</si>
  <si>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</si>
  <si>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</si>
  <si>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</si>
  <si>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</si>
  <si>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</si>
  <si>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</si>
  <si>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</si>
  <si>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</si>
  <si>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</si>
  <si>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</si>
  <si>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</si>
  <si>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</si>
  <si>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</si>
  <si>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</si>
  <si>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</si>
  <si>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</si>
  <si>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</si>
  <si>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</si>
  <si>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</si>
  <si>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</si>
  <si>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</si>
  <si>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</si>
  <si>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</si>
  <si>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</si>
  <si>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</si>
  <si>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</si>
  <si>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</si>
  <si>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</si>
  <si>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</si>
  <si>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</si>
  <si>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</si>
  <si>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</si>
  <si>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</si>
  <si>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</si>
  <si>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</si>
  <si>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</si>
  <si>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</si>
  <si>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</si>
  <si>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</si>
  <si>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</si>
  <si>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</si>
  <si>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</si>
  <si>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</si>
  <si>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</si>
  <si>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</si>
  <si>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</si>
  <si>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</si>
  <si>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</si>
  <si>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</si>
  <si>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</si>
  <si>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</si>
  <si>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</si>
  <si>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</si>
  <si>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</si>
  <si>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</si>
  <si>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</si>
  <si>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</si>
  <si>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</si>
  <si>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</si>
  <si>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</si>
  <si>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</si>
  <si>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</si>
  <si>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</si>
  <si>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</si>
  <si>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</si>
  <si>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</si>
  <si>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</si>
  <si>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</si>
  <si>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</si>
  <si>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</si>
  <si>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</si>
  <si>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</si>
  <si>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</si>
  <si>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</si>
  <si>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</si>
  <si>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</si>
  <si>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</si>
  <si>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</si>
  <si>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</si>
  <si>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</si>
  <si>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</si>
  <si>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</si>
  <si>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</si>
  <si>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</si>
  <si>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</si>
  <si>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</si>
  <si>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</si>
  <si>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</si>
  <si>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</si>
  <si>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</si>
  <si>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</si>
  <si>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</si>
  <si>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</si>
  <si>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</si>
  <si>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</si>
  <si>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</si>
  <si>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</si>
  <si>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</si>
  <si>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</si>
  <si>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</si>
  <si>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</si>
  <si>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</si>
  <si>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</si>
  <si>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</si>
  <si>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</si>
  <si>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</si>
  <si>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</si>
  <si>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</si>
  <si>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</si>
  <si>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</si>
  <si>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</si>
  <si>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</si>
  <si>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</si>
  <si>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</si>
  <si>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</si>
  <si>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</si>
  <si>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</si>
  <si>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</si>
  <si>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</si>
  <si>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</si>
  <si>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</si>
  <si>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</si>
  <si>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</si>
  <si>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</si>
  <si>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</si>
  <si>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</si>
  <si>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</si>
  <si>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</si>
  <si>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</si>
  <si>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</si>
  <si>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</si>
  <si>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</si>
  <si>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</si>
  <si>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</si>
  <si>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</si>
  <si>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</si>
  <si>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</si>
  <si>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</si>
  <si>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</si>
  <si>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</si>
  <si>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</si>
  <si>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</si>
  <si>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</si>
  <si>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</si>
  <si>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</si>
  <si>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</si>
  <si>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</si>
  <si>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</si>
  <si>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</si>
  <si>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</si>
  <si>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</si>
  <si>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</si>
  <si>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</si>
  <si>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</si>
  <si>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</si>
  <si>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</si>
  <si>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</si>
  <si>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</si>
  <si>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</si>
  <si>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</si>
  <si>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</si>
  <si>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</si>
  <si>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</si>
  <si>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</si>
  <si>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</si>
  <si>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</si>
  <si>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</si>
  <si>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</si>
  <si>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</si>
  <si>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</si>
  <si>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</si>
  <si>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</si>
  <si>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</si>
  <si>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</si>
  <si>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</si>
  <si>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</si>
  <si>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</si>
  <si>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</si>
  <si>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</si>
  <si>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</si>
  <si>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</si>
  <si>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</si>
  <si>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</si>
  <si>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</si>
  <si>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</si>
  <si>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</si>
  <si>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</si>
  <si>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</si>
  <si>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</si>
  <si>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</si>
  <si>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</si>
  <si>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</si>
  <si>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</si>
  <si>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</si>
  <si>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</si>
  <si>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</si>
  <si>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</si>
  <si>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</si>
  <si>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</si>
  <si>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</si>
  <si>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</si>
  <si>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</si>
  <si>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</si>
  <si>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</si>
  <si>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</si>
  <si>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</si>
  <si>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</si>
  <si>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</si>
  <si>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</si>
  <si>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</si>
  <si>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</si>
  <si>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</si>
  <si>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</si>
  <si>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</si>
  <si>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</si>
  <si>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</si>
  <si>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</si>
  <si>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</si>
  <si>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</si>
  <si>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</si>
  <si>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</si>
  <si>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</si>
  <si>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</si>
  <si>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</si>
  <si>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</si>
  <si>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</si>
  <si>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</si>
  <si>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</si>
  <si>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</si>
  <si>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</si>
  <si>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</si>
  <si>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</si>
  <si>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</si>
  <si>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</si>
  <si>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</si>
  <si>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</si>
  <si>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</si>
  <si>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</si>
  <si>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</si>
  <si>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</si>
  <si>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</si>
  <si>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</si>
  <si>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</si>
  <si>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</si>
  <si>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</si>
  <si>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</si>
  <si>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</si>
  <si>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</si>
  <si>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</si>
  <si>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</si>
  <si>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</si>
  <si>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</si>
  <si>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</si>
  <si>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</si>
  <si>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</si>
  <si>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</si>
  <si>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</si>
  <si>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</si>
  <si>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</si>
  <si>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</si>
  <si>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</si>
  <si>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</si>
  <si>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</si>
  <si>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</si>
  <si>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</si>
  <si>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</si>
  <si>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</si>
  <si>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</si>
  <si>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</si>
  <si>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</si>
  <si>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</si>
  <si>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</si>
  <si>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</si>
  <si>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</si>
  <si>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</si>
  <si>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</si>
  <si>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</si>
  <si>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</si>
  <si>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</si>
  <si>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</si>
  <si>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</si>
  <si>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</si>
  <si>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</si>
  <si>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</si>
  <si>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</si>
  <si>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</si>
  <si>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</si>
  <si>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</si>
  <si>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</si>
  <si>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</si>
  <si>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</si>
  <si>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</si>
  <si>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</si>
  <si>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</si>
  <si>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</si>
  <si>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</si>
  <si>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</si>
  <si>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</si>
  <si>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</si>
  <si>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</si>
  <si>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</si>
  <si>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</si>
  <si>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</si>
  <si>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</si>
  <si>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</si>
  <si>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</si>
  <si>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</si>
  <si>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</si>
  <si>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</si>
  <si>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</si>
  <si>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</si>
  <si>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</si>
  <si>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</si>
  <si>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</si>
  <si>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</si>
  <si>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</si>
  <si>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</si>
  <si>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</si>
  <si>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</si>
  <si>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</si>
  <si>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</si>
  <si>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</si>
  <si>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</si>
  <si>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</si>
  <si>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</si>
  <si>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</si>
  <si>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</si>
  <si>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</si>
  <si>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</si>
  <si>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</si>
  <si>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</si>
  <si>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</si>
  <si>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</si>
  <si>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</si>
  <si>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</si>
  <si>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</si>
  <si>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</si>
  <si>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</si>
  <si>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</si>
  <si>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</si>
  <si>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</si>
  <si>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</si>
  <si>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</si>
  <si>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</si>
  <si>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</si>
  <si>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</si>
  <si>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</si>
  <si>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</si>
  <si>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</si>
  <si>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</si>
  <si>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</si>
  <si>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</si>
  <si>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</si>
  <si>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</si>
  <si>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</si>
  <si>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</si>
  <si>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</si>
  <si>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</si>
  <si>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</si>
  <si>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</si>
  <si>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</si>
  <si>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</si>
  <si>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</si>
  <si>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</si>
  <si>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</si>
  <si>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</si>
  <si>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</si>
  <si>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</si>
  <si>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</si>
  <si>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</si>
  <si>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</si>
  <si>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</si>
  <si>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</si>
  <si>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</si>
  <si>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</si>
  <si>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</si>
  <si>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</si>
  <si>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</si>
  <si>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</si>
  <si>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</si>
  <si>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</si>
  <si>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</si>
  <si>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</si>
  <si>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</si>
  <si>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</si>
  <si>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</si>
  <si>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</si>
  <si>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</si>
  <si>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</si>
  <si>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</si>
  <si>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</si>
  <si>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</si>
  <si>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</si>
  <si>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</si>
  <si>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</si>
  <si>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</si>
  <si>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</si>
  <si>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</si>
  <si>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</si>
  <si>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</si>
  <si>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</si>
  <si>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</si>
  <si>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</si>
  <si>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</si>
  <si>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</si>
  <si>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</si>
  <si>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</si>
  <si>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</si>
  <si>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</si>
  <si>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</si>
  <si>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</si>
  <si>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</si>
  <si>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</si>
  <si>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</si>
  <si>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</si>
  <si>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</si>
  <si>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</si>
  <si>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</si>
  <si>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</si>
  <si>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</si>
  <si>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</si>
  <si>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</si>
  <si>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</si>
  <si>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</si>
  <si>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</si>
  <si>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</si>
  <si>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</si>
  <si>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</si>
  <si>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</si>
  <si>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</si>
  <si>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</si>
  <si>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</si>
  <si>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</si>
  <si>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</si>
  <si>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</si>
  <si>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</si>
  <si>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</si>
  <si>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</si>
  <si>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</si>
  <si>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</si>
  <si>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</si>
  <si>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</si>
  <si>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</si>
  <si>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</si>
  <si>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</si>
  <si>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</si>
  <si>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</si>
  <si>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</si>
  <si>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</si>
  <si>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</si>
  <si>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</si>
  <si>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</si>
  <si>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</si>
  <si>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</si>
  <si>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</si>
  <si>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</si>
  <si>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</si>
  <si>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</si>
  <si>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</si>
  <si>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</si>
  <si>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</si>
  <si>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</si>
  <si>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</si>
  <si>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</si>
  <si>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</si>
  <si>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</si>
  <si>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</si>
  <si>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</si>
  <si>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</si>
  <si>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</si>
  <si>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</si>
  <si>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</si>
  <si>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</si>
  <si>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</si>
  <si>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</si>
  <si>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</si>
  <si>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</si>
  <si>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</si>
  <si>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</si>
  <si>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</si>
  <si>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</si>
  <si>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</si>
  <si>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</si>
  <si>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</si>
  <si>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</si>
  <si>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</si>
  <si>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</si>
  <si>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</si>
  <si>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</si>
  <si>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</si>
  <si>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</si>
  <si>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</si>
  <si>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</si>
  <si>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</si>
  <si>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</si>
  <si>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</si>
  <si>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</si>
  <si>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</si>
  <si>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</si>
  <si>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</si>
  <si>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</si>
  <si>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</si>
  <si>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</si>
  <si>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</si>
  <si>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</si>
  <si>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</si>
  <si>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</si>
  <si>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</si>
  <si>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</si>
  <si>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</si>
  <si>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</si>
  <si>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</si>
  <si>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</si>
  <si>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</si>
  <si>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</si>
  <si>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</si>
  <si>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</si>
  <si>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</si>
  <si>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</si>
  <si>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</si>
  <si>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</si>
  <si>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</si>
  <si>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</si>
  <si>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</si>
  <si>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</si>
  <si>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</si>
  <si>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</si>
  <si>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</si>
  <si>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</si>
  <si>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</si>
  <si>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</si>
  <si>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</si>
  <si>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</si>
  <si>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</si>
  <si>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</si>
  <si>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</si>
  <si>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</si>
  <si>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</si>
  <si>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</si>
  <si>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</si>
  <si>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</si>
  <si>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</si>
  <si>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</si>
  <si>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</si>
  <si>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</si>
  <si>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</si>
  <si>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</si>
  <si>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</si>
  <si>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</si>
  <si>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</si>
  <si>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</si>
  <si>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</si>
  <si>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</si>
  <si>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</si>
  <si>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</si>
  <si>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</si>
  <si>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</si>
  <si>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</si>
  <si>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</si>
  <si>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</si>
  <si>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</si>
  <si>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</si>
  <si>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</si>
  <si>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</si>
  <si>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</si>
  <si>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</si>
  <si>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</si>
  <si>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</si>
  <si>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</si>
  <si>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</si>
  <si>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</si>
  <si>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</si>
  <si>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</si>
  <si>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</si>
  <si>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</si>
  <si>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</si>
  <si>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</si>
  <si>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</si>
  <si>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</si>
  <si>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</si>
  <si>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</si>
  <si>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</si>
  <si>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</si>
  <si>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</si>
  <si>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</si>
  <si>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</si>
  <si>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</si>
  <si>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</si>
  <si>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</si>
  <si>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</si>
  <si>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</si>
  <si>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</si>
  <si>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</si>
  <si>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</si>
  <si>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</si>
  <si>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</si>
  <si>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</si>
  <si>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</si>
  <si>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</si>
  <si>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</si>
  <si>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</si>
  <si>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</si>
  <si>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</si>
  <si>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</si>
  <si>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</si>
  <si>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</si>
  <si>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</si>
  <si>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</si>
  <si>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</si>
  <si>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</si>
  <si>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</si>
  <si>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</si>
  <si>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</si>
  <si>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</si>
  <si>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</si>
  <si>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</si>
  <si>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</si>
  <si>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</si>
  <si>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</si>
  <si>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</si>
  <si>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</si>
  <si>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</si>
  <si>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</si>
  <si>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</si>
  <si>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</si>
  <si>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</si>
  <si>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</si>
  <si>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</si>
  <si>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</si>
  <si>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</si>
  <si>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</si>
  <si>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</si>
  <si>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</si>
  <si>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</si>
  <si>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</si>
  <si>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</si>
  <si>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</si>
  <si>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</si>
  <si>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</si>
  <si>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</si>
  <si>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</si>
  <si>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</si>
  <si>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</si>
  <si>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</si>
  <si>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</si>
  <si>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</si>
  <si>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</si>
  <si>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</si>
  <si>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</si>
  <si>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</si>
  <si>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</si>
  <si>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</si>
  <si>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</si>
  <si>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</si>
  <si>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</si>
  <si>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</si>
  <si>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</si>
  <si>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</si>
  <si>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</si>
  <si>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</si>
  <si>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</si>
  <si>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</si>
  <si>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</si>
  <si>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</si>
  <si>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</si>
  <si>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</si>
  <si>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</si>
  <si>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</si>
  <si>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</si>
  <si>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</si>
  <si>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</si>
  <si>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</si>
  <si>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</si>
  <si>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</si>
  <si>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</si>
  <si>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</si>
  <si>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</si>
  <si>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</si>
  <si>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</si>
  <si>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</si>
  <si>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</si>
  <si>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</si>
  <si>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</si>
  <si>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</si>
  <si>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</si>
  <si>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</si>
  <si>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</si>
  <si>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</si>
  <si>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</si>
  <si>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</si>
  <si>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</si>
  <si>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</si>
  <si>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</si>
  <si>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</si>
  <si>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</si>
  <si>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</si>
  <si>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</si>
  <si>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</si>
  <si>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</si>
  <si>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</si>
  <si>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</si>
  <si>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</si>
  <si>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</si>
  <si>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</si>
  <si>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</si>
  <si>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</si>
  <si>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</si>
  <si>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</si>
  <si>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</si>
  <si>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</si>
  <si>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</si>
  <si>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</si>
  <si>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</si>
  <si>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</si>
  <si>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</si>
  <si>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</si>
  <si>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</si>
  <si>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</si>
  <si>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</si>
  <si>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</si>
  <si>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</si>
  <si>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</si>
  <si>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</si>
  <si>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</si>
  <si>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</si>
  <si>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</si>
  <si>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</si>
  <si>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</si>
  <si>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</si>
  <si>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</si>
  <si>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</si>
  <si>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</si>
  <si>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</si>
  <si>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</si>
  <si>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</si>
  <si>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</si>
  <si>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</si>
  <si>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</si>
  <si>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</si>
  <si>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</si>
  <si>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</si>
  <si>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</si>
  <si>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</si>
  <si>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</si>
  <si>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</si>
  <si>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</si>
  <si>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</si>
  <si>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</si>
  <si>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</si>
  <si>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</si>
  <si>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</si>
  <si>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</si>
  <si>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</si>
  <si>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</si>
  <si>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</si>
  <si>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</si>
  <si>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</si>
  <si>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</si>
  <si>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</si>
  <si>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</si>
  <si>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</si>
  <si>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</si>
  <si>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</si>
  <si>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</si>
  <si>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</si>
  <si>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</si>
  <si>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</si>
  <si>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</si>
  <si>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</si>
  <si>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</si>
  <si>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</si>
  <si>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</si>
  <si>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</si>
  <si>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</si>
  <si>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</si>
  <si>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</si>
  <si>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</si>
  <si>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</si>
  <si>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</si>
  <si>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</si>
  <si>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</si>
  <si>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</si>
  <si>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</si>
  <si>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</si>
  <si>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</si>
  <si>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</si>
  <si>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</si>
  <si>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</si>
  <si>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</si>
  <si>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</si>
  <si>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</si>
  <si>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</si>
  <si>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</si>
  <si>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</si>
  <si>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</si>
  <si>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</si>
  <si>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</si>
  <si>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</si>
  <si>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</si>
  <si>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</si>
  <si>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</si>
  <si>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</si>
  <si>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</si>
  <si>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</si>
  <si>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</si>
  <si>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</si>
  <si>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</si>
  <si>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</si>
  <si>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</si>
  <si>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</si>
  <si>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</si>
  <si>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</si>
  <si>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</si>
  <si>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</si>
  <si>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</si>
  <si>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</si>
  <si>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</si>
  <si>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</si>
  <si>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</si>
  <si>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</si>
  <si>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</si>
  <si>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</si>
  <si>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</si>
  <si>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</si>
  <si>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</si>
  <si>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</si>
  <si>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</si>
  <si>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</si>
  <si>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</si>
  <si>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</si>
  <si>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</si>
  <si>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</si>
  <si>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</si>
  <si>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</si>
  <si>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</si>
  <si>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</si>
  <si>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</si>
  <si>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</si>
  <si>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</si>
  <si>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</si>
  <si>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</si>
  <si>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</si>
  <si>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</si>
  <si>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</si>
  <si>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</si>
  <si>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</si>
  <si>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</si>
  <si>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</si>
  <si>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</si>
  <si>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</si>
  <si>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</si>
  <si>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</si>
  <si>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</si>
  <si>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</si>
  <si>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</si>
  <si>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</si>
  <si>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</si>
  <si>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</si>
  <si>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</si>
  <si>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</si>
  <si>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</si>
  <si>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</si>
  <si>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</si>
  <si>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</si>
  <si>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</si>
  <si>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</si>
  <si>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</si>
  <si>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</si>
  <si>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</si>
  <si>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</si>
  <si>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</si>
  <si>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</si>
  <si>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</si>
  <si>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</si>
  <si>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</si>
  <si>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</si>
  <si>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</si>
  <si>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</si>
  <si>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</si>
  <si>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</si>
  <si>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</si>
  <si>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</si>
  <si>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</si>
  <si>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</si>
  <si>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</si>
  <si>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</si>
  <si>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</si>
  <si>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</si>
  <si>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</si>
  <si>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</si>
  <si>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</si>
  <si>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</si>
  <si>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</si>
  <si>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</si>
  <si>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</si>
  <si>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</si>
  <si>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</si>
  <si>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</si>
  <si>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</si>
  <si>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</si>
  <si>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</si>
  <si>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</si>
  <si>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</si>
  <si>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</si>
  <si>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</si>
  <si>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</si>
  <si>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</si>
  <si>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</si>
  <si>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</si>
  <si>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</si>
  <si>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</si>
  <si>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</si>
  <si>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</si>
  <si>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</si>
  <si>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</si>
  <si>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</si>
  <si>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</si>
  <si>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</si>
  <si>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</si>
  <si>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</si>
  <si>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</si>
  <si>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</si>
  <si>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</si>
  <si>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</si>
  <si>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</si>
  <si>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</si>
  <si>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</si>
  <si>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</si>
  <si>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</si>
  <si>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</si>
  <si>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</si>
  <si>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</si>
  <si>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</si>
  <si>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</si>
  <si>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</si>
  <si>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</si>
  <si>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</si>
  <si>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</si>
  <si>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</si>
  <si>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</si>
  <si>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</si>
  <si>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</si>
  <si>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</si>
  <si>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</si>
  <si>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</si>
  <si>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</si>
  <si>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</si>
  <si>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</si>
  <si>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</si>
  <si>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</si>
  <si>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</si>
  <si>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</si>
  <si>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</si>
  <si>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</si>
  <si>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</si>
  <si>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</si>
  <si>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</si>
  <si>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</si>
  <si>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</si>
  <si>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</si>
  <si>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</si>
  <si>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</si>
  <si>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</si>
  <si>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</si>
  <si>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</si>
  <si>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</si>
  <si>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</si>
  <si>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</si>
  <si>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</si>
  <si>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</si>
  <si>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</si>
  <si>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</si>
  <si>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</si>
  <si>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</si>
  <si>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</si>
  <si>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</si>
  <si>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</si>
  <si>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</si>
  <si>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</si>
  <si>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</si>
  <si>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</si>
  <si>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</si>
  <si>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</si>
  <si>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</si>
  <si>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</si>
  <si>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</si>
  <si>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</si>
  <si>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</si>
  <si>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</si>
  <si>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</si>
  <si>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</si>
  <si>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</si>
  <si>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</si>
  <si>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</si>
  <si>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</si>
  <si>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</si>
  <si>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</si>
  <si>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</si>
  <si>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</si>
  <si>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</si>
  <si>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</si>
  <si>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</si>
  <si>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</si>
  <si>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</si>
  <si>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</si>
  <si>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</si>
  <si>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</si>
  <si>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</si>
  <si>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</si>
  <si>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</si>
  <si>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</si>
  <si>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</si>
  <si>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</si>
  <si>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</si>
  <si>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</si>
  <si>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</si>
  <si>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</si>
  <si>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</si>
  <si>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</si>
  <si>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</si>
  <si>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</si>
  <si>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</si>
  <si>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</si>
  <si>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</si>
  <si>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</si>
  <si>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</si>
  <si>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</si>
  <si>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</si>
  <si>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</si>
  <si>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</si>
  <si>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</si>
  <si>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</si>
  <si>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</si>
  <si>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</si>
  <si>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</si>
  <si>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</si>
  <si>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</si>
  <si>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</si>
  <si>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</si>
  <si>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</si>
  <si>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</si>
  <si>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</si>
  <si>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</si>
  <si>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</si>
  <si>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</si>
  <si>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</si>
  <si>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</si>
  <si>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</si>
  <si>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</si>
  <si>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</si>
  <si>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</si>
  <si>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</si>
  <si>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</si>
  <si>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</si>
  <si>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</si>
  <si>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</si>
  <si>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</si>
  <si>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</si>
  <si>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</si>
  <si>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</si>
  <si>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</si>
  <si>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</si>
  <si>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</si>
  <si>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</si>
  <si>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</si>
  <si>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</si>
  <si>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</si>
  <si>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</si>
  <si>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</si>
  <si>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</si>
  <si>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</si>
  <si>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</si>
  <si>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</si>
  <si>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</si>
  <si>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</si>
  <si>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</si>
  <si>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</si>
  <si>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</si>
  <si>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</si>
  <si>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</si>
  <si>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</si>
  <si>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</si>
  <si>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</si>
  <si>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</si>
  <si>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</si>
  <si>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</si>
  <si>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</si>
  <si>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</si>
  <si>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</si>
  <si>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</si>
  <si>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</si>
  <si>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</si>
  <si>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</si>
  <si>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</si>
  <si>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</si>
  <si>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</si>
  <si>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</si>
  <si>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</si>
  <si>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</si>
  <si>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</si>
  <si>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</si>
  <si>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</si>
  <si>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</si>
  <si>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</si>
  <si>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</si>
  <si>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</si>
  <si>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</si>
  <si>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</si>
  <si>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</si>
  <si>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</si>
  <si>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</si>
  <si>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</si>
  <si>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</si>
  <si>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</si>
  <si>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</si>
  <si>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</si>
  <si>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</si>
  <si>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</si>
  <si>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</si>
  <si>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</si>
  <si>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</si>
  <si>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</si>
  <si>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</si>
  <si>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</si>
  <si>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</si>
  <si>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</si>
  <si>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</si>
  <si>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</si>
  <si>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</si>
  <si>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</si>
  <si>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</si>
  <si>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</si>
  <si>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</si>
  <si>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</si>
  <si>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</si>
  <si>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</si>
  <si>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</si>
  <si>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</si>
  <si>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</si>
  <si>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</si>
  <si>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</si>
  <si>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</si>
  <si>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</si>
  <si>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</si>
  <si>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</si>
  <si>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</si>
  <si>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</si>
  <si>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</si>
  <si>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</si>
  <si>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</si>
  <si>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</si>
  <si>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</si>
  <si>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</si>
  <si>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</si>
  <si>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</si>
  <si>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</si>
  <si>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</si>
  <si>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</si>
  <si>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</si>
  <si>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</si>
  <si>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</si>
  <si>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</si>
  <si>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</si>
  <si>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</si>
  <si>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</si>
  <si>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</si>
  <si>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</si>
  <si>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</si>
  <si>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</si>
  <si>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</si>
  <si>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</si>
  <si>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</si>
  <si>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</si>
  <si>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</si>
  <si>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</si>
  <si>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</si>
  <si>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</si>
  <si>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</si>
  <si>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</si>
  <si>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</si>
  <si>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</si>
  <si>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</si>
  <si>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</si>
  <si>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</si>
  <si>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</si>
  <si>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</si>
  <si>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</si>
  <si>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</si>
  <si>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</si>
  <si>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</si>
  <si>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</si>
  <si>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</si>
  <si>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</si>
  <si>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</si>
  <si>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</si>
  <si>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</si>
  <si>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</si>
  <si>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</si>
  <si>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</si>
  <si>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</si>
  <si>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</si>
  <si>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</si>
  <si>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</si>
  <si>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</si>
  <si>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</si>
  <si>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</si>
  <si>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</si>
  <si>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</si>
  <si>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</si>
  <si>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</si>
  <si>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</si>
  <si>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</si>
  <si>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</si>
  <si>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</si>
  <si>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</si>
  <si>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</si>
  <si>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</si>
  <si>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</si>
  <si>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</si>
  <si>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</si>
  <si>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</si>
  <si>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</si>
  <si>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</si>
  <si>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</si>
  <si>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</si>
  <si>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</si>
  <si>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</si>
  <si>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</si>
  <si>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</si>
  <si>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</si>
  <si>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</si>
  <si>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</si>
  <si>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</si>
  <si>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</si>
  <si>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</si>
  <si>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</si>
  <si>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</si>
  <si>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</si>
  <si>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</si>
  <si>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</si>
  <si>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</si>
  <si>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</si>
  <si>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</si>
  <si>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</si>
  <si>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</si>
  <si>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</si>
  <si>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</si>
  <si>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</si>
  <si>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</si>
  <si>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</si>
  <si>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</si>
  <si>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</si>
  <si>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</si>
  <si>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</si>
  <si>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</si>
  <si>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</si>
  <si>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</si>
  <si>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</si>
  <si>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</si>
  <si>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</si>
  <si>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</si>
  <si>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</si>
  <si>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</si>
  <si>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</si>
  <si>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</si>
  <si>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</si>
  <si>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</si>
  <si>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</si>
  <si>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</si>
  <si>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</si>
  <si>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</si>
  <si>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</si>
  <si>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</si>
  <si>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</si>
  <si>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</si>
  <si>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</si>
  <si>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</si>
  <si>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</si>
  <si>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</si>
  <si>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</si>
  <si>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</si>
  <si>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</si>
  <si>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</si>
  <si>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</si>
  <si>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</si>
  <si>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</si>
  <si>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</si>
  <si>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</si>
  <si>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</si>
  <si>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</si>
  <si>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</si>
  <si>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</si>
  <si>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</si>
  <si>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</si>
  <si>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</si>
  <si>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</si>
  <si>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</si>
  <si>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</si>
  <si>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</si>
  <si>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</si>
  <si>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</si>
  <si>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</si>
  <si>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</si>
  <si>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</si>
  <si>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</si>
  <si>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</si>
  <si>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</si>
  <si>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</si>
  <si>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</si>
  <si>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</si>
  <si>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</si>
  <si>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</si>
  <si>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</si>
  <si>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</si>
  <si>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</si>
  <si>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</si>
  <si>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</si>
  <si>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</si>
  <si>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</si>
  <si>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</si>
  <si>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</si>
  <si>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</si>
  <si>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</si>
  <si>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</si>
  <si>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</si>
  <si>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</si>
  <si>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</si>
  <si>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</si>
  <si>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</si>
  <si>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</si>
  <si>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</si>
  <si>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</si>
  <si>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</si>
  <si>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</si>
  <si>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</si>
  <si>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</si>
  <si>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</si>
  <si>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</si>
  <si>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</si>
  <si>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</si>
  <si>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</si>
  <si>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</si>
  <si>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</si>
  <si>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</si>
  <si>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</si>
  <si>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</si>
  <si>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</si>
  <si>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</si>
  <si>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</si>
  <si>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</si>
  <si>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</si>
  <si>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</si>
  <si>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</si>
  <si>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</si>
  <si>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</si>
  <si>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</si>
  <si>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</si>
  <si>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</si>
  <si>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</si>
  <si>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</si>
  <si>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</si>
  <si>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</si>
  <si>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</si>
  <si>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</si>
  <si>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</si>
  <si>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</si>
  <si>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</si>
  <si>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</si>
  <si>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</si>
  <si>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</si>
  <si>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</si>
  <si>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</si>
  <si>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</si>
  <si>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</si>
  <si>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</si>
  <si>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</si>
  <si>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</si>
  <si>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</si>
  <si>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</si>
  <si>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</si>
  <si>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</si>
  <si>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</si>
  <si>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</si>
  <si>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</si>
  <si>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</si>
  <si>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</si>
  <si>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</si>
  <si>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</si>
  <si>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</si>
  <si>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</si>
  <si>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</si>
  <si>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</si>
  <si>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</si>
  <si>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</si>
  <si>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</si>
  <si>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</si>
  <si>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</si>
  <si>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</si>
  <si>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</si>
  <si>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</si>
  <si>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</si>
  <si>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</si>
  <si>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</si>
  <si>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</si>
  <si>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</si>
  <si>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</si>
  <si>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</si>
  <si>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</si>
  <si>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</si>
  <si>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</si>
  <si>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</si>
  <si>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</si>
  <si>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</si>
  <si>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</si>
  <si>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</si>
  <si>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</si>
  <si>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</si>
  <si>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</si>
  <si>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</si>
  <si>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</si>
  <si>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</si>
  <si>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</si>
  <si>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</si>
  <si>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</si>
  <si>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</si>
  <si>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</si>
  <si>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</si>
  <si>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</si>
  <si>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</si>
  <si>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</si>
  <si>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</si>
  <si>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</si>
  <si>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</si>
  <si>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</si>
  <si>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</si>
  <si>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</si>
  <si>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</si>
  <si>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</si>
  <si>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</si>
  <si>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</si>
  <si>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</si>
  <si>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</si>
  <si>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</si>
  <si>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</si>
  <si>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</si>
  <si>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</si>
  <si>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</si>
  <si>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</si>
  <si>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</si>
  <si>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</si>
  <si>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</si>
  <si>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</si>
  <si>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</si>
  <si>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</si>
  <si>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</si>
  <si>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</si>
  <si>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</si>
  <si>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</si>
  <si>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</si>
  <si>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</si>
  <si>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</si>
  <si>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</si>
  <si>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</si>
  <si>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</si>
  <si>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</si>
  <si>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</si>
  <si>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</si>
  <si>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</si>
  <si>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</si>
  <si>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</si>
  <si>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</si>
  <si>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</si>
  <si>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</si>
  <si>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</si>
  <si>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</si>
  <si>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</si>
  <si>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</si>
  <si>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</si>
  <si>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</si>
  <si>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</si>
  <si>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</si>
  <si>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</si>
  <si>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</si>
  <si>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</si>
  <si>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</si>
  <si>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</si>
  <si>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</si>
  <si>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</si>
  <si>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</si>
  <si>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</si>
  <si>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</si>
  <si>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</si>
  <si>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</si>
  <si>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</si>
  <si>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</si>
  <si>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</si>
  <si>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</si>
  <si>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</si>
  <si>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</si>
  <si>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</si>
  <si>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</si>
  <si>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</si>
  <si>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</si>
  <si>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</si>
  <si>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</si>
  <si>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</si>
  <si>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</si>
  <si>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</si>
  <si>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</si>
  <si>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</si>
  <si>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</si>
  <si>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</si>
  <si>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</si>
  <si>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</si>
  <si>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</si>
  <si>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</si>
  <si>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</si>
  <si>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</si>
  <si>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</si>
  <si>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</si>
  <si>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</si>
  <si>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</si>
  <si>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</si>
  <si>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</si>
  <si>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</si>
  <si>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</si>
  <si>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</si>
  <si>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</si>
  <si>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</si>
  <si>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</si>
  <si>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</si>
  <si>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</si>
  <si>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</si>
  <si>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</si>
  <si>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</si>
  <si>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</si>
  <si>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</si>
  <si>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</si>
  <si>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</si>
  <si>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</si>
  <si>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</si>
  <si>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</si>
  <si>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</si>
  <si>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</si>
  <si>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</si>
  <si>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</si>
  <si>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</si>
  <si>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</si>
  <si>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</si>
  <si>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</si>
  <si>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</si>
  <si>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</si>
  <si>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</si>
  <si>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</si>
  <si>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</si>
  <si>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</si>
  <si>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</si>
  <si>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</si>
  <si>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</si>
  <si>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</si>
  <si>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</si>
  <si>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</si>
  <si>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</si>
  <si>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</si>
  <si>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</si>
  <si>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</si>
  <si>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</si>
  <si>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</si>
  <si>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</si>
  <si>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</si>
  <si>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</si>
  <si>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</si>
  <si>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</si>
  <si>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</si>
  <si>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</si>
  <si>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</si>
  <si>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</si>
  <si>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</si>
  <si>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</si>
  <si>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</si>
  <si>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</si>
  <si>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</si>
  <si>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</si>
  <si>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</si>
  <si>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</si>
  <si>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</si>
  <si>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</si>
  <si>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</si>
  <si>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</si>
  <si>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</si>
  <si>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</si>
  <si>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</si>
  <si>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</si>
  <si>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</si>
  <si>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</si>
  <si>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</si>
  <si>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</si>
  <si>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</si>
  <si>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</si>
  <si>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</si>
  <si>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</si>
  <si>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</si>
  <si>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</si>
  <si>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</si>
  <si>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</si>
  <si>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</si>
  <si>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</si>
  <si>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</si>
  <si>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</si>
  <si>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</si>
  <si>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</si>
  <si>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</si>
  <si>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</si>
  <si>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</si>
  <si>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</si>
  <si>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</si>
  <si>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</si>
  <si>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</si>
  <si>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</si>
  <si>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</si>
  <si>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</si>
  <si>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</si>
  <si>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</si>
  <si>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</si>
  <si>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</si>
  <si>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</si>
  <si>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</si>
  <si>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</si>
  <si>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</si>
  <si>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</si>
  <si>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</si>
  <si>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</si>
  <si>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</si>
  <si>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</si>
  <si>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</si>
  <si>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</si>
  <si>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</si>
  <si>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</si>
  <si>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</si>
  <si>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</si>
  <si>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</si>
  <si>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</si>
  <si>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</si>
  <si>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</si>
  <si>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</si>
  <si>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</si>
  <si>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</si>
  <si>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</si>
  <si>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</si>
  <si>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</si>
  <si>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</si>
  <si>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</si>
  <si>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</si>
  <si>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</si>
  <si>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</si>
  <si>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</si>
  <si>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</si>
  <si>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</si>
  <si>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</si>
  <si>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</si>
  <si>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</si>
  <si>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</si>
  <si>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</si>
  <si>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</si>
  <si>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</si>
  <si>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</si>
  <si>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</si>
  <si>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</si>
  <si>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</si>
  <si>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</si>
  <si>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</si>
  <si>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</si>
  <si>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</si>
  <si>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</si>
  <si>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</si>
  <si>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</si>
  <si>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</si>
  <si>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</si>
  <si>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</si>
  <si>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</si>
  <si>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</si>
  <si>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</si>
  <si>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</si>
  <si>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</si>
  <si>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</si>
  <si>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</si>
  <si>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</si>
  <si>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</si>
  <si>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</si>
  <si>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</si>
  <si>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</si>
  <si>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</si>
  <si>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</si>
  <si>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</si>
  <si>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</si>
  <si>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</si>
  <si>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</si>
  <si>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</si>
  <si>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</si>
  <si>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</si>
  <si>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</si>
  <si>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</si>
  <si>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</si>
  <si>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</si>
  <si>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</si>
  <si>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</si>
  <si>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</si>
  <si>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</si>
  <si>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</si>
  <si>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</si>
  <si>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</si>
  <si>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</si>
  <si>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</si>
  <si>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</si>
  <si>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</si>
  <si>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</si>
  <si>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</si>
  <si>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</si>
  <si>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</si>
  <si>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</si>
  <si>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</si>
  <si>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</si>
  <si>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</si>
  <si>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</si>
  <si>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</si>
  <si>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</si>
  <si>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</si>
  <si>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</si>
  <si>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</si>
  <si>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</si>
  <si>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</si>
  <si>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</si>
  <si>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</si>
  <si>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</si>
  <si>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</si>
  <si>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</si>
  <si>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</si>
  <si>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</si>
  <si>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</si>
  <si>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</si>
  <si>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</si>
  <si>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</si>
  <si>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</si>
  <si>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</si>
  <si>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</si>
  <si>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</si>
  <si>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</si>
  <si>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</si>
  <si>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</si>
  <si>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</si>
  <si>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</si>
  <si>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</si>
  <si>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</si>
  <si>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</si>
  <si>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</si>
  <si>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</si>
  <si>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</si>
  <si>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</si>
  <si>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</si>
  <si>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</si>
  <si>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</si>
  <si>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</si>
  <si>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</si>
  <si>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</si>
  <si>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</si>
  <si>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</si>
  <si>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</si>
  <si>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</si>
  <si>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</si>
  <si>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</si>
  <si>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</si>
  <si>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</si>
  <si>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</si>
  <si>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</si>
  <si>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</si>
  <si>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</si>
  <si>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</si>
  <si>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</si>
  <si>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</si>
  <si>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</si>
  <si>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</si>
  <si>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</si>
  <si>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</si>
  <si>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</si>
  <si>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</si>
  <si>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</si>
  <si>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</si>
  <si>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</si>
  <si>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</si>
  <si>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</si>
  <si>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</si>
  <si>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</si>
  <si>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</si>
  <si>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</si>
  <si>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</si>
  <si>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</si>
  <si>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</si>
  <si>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</si>
  <si>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</si>
  <si>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</si>
  <si>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</si>
  <si>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</si>
  <si>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</si>
  <si>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</si>
  <si>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</si>
  <si>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</si>
  <si>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</si>
  <si>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</si>
  <si>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</si>
  <si>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</si>
  <si>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</si>
  <si>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</si>
  <si>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</si>
  <si>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</si>
  <si>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</si>
  <si>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</si>
  <si>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</si>
  <si>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</si>
  <si>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</si>
  <si>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</si>
  <si>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</si>
  <si>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</si>
  <si>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</si>
  <si>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</si>
  <si>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</si>
  <si>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</si>
  <si>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</si>
  <si>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</si>
  <si>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</si>
  <si>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</si>
  <si>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</si>
  <si>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</si>
  <si>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</si>
  <si>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</si>
  <si>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</si>
  <si>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</si>
  <si>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</si>
  <si>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</si>
  <si>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</si>
  <si>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</si>
  <si>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</si>
  <si>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</si>
  <si>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</si>
  <si>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</si>
  <si>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</si>
  <si>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</si>
  <si>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</si>
  <si>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</si>
  <si>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</si>
  <si>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</si>
  <si>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</si>
  <si>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</si>
  <si>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</si>
  <si>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</si>
  <si>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</si>
  <si>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</si>
  <si>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</si>
  <si>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</si>
  <si>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</si>
  <si>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</si>
  <si>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</si>
  <si>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</si>
  <si>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</si>
  <si>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</si>
  <si>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</si>
  <si>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</si>
  <si>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</si>
  <si>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</si>
  <si>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</si>
  <si>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</si>
  <si>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</si>
  <si>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</si>
  <si>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</si>
  <si>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</si>
  <si>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</si>
  <si>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</si>
  <si>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</si>
  <si>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</si>
  <si>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</si>
  <si>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</si>
  <si>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</si>
  <si>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</si>
  <si>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</si>
  <si>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</si>
  <si>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</si>
  <si>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</si>
  <si>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</si>
  <si>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</si>
  <si>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</si>
  <si>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</si>
  <si>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</si>
  <si>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</si>
  <si>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</si>
  <si>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</si>
  <si>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</si>
  <si>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</si>
  <si>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</si>
  <si>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</si>
  <si>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</si>
  <si>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</si>
  <si>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</si>
  <si>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</si>
  <si>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</si>
  <si>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</si>
  <si>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</si>
  <si>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</si>
  <si>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</si>
  <si>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</si>
  <si>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</si>
  <si>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</si>
  <si>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</si>
  <si>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</si>
  <si>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</si>
  <si>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</si>
  <si>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</si>
  <si>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</si>
  <si>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</si>
  <si>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</si>
  <si>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</si>
  <si>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</si>
  <si>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</si>
  <si>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</si>
  <si>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</si>
  <si>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</si>
  <si>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</si>
  <si>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</si>
  <si>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</si>
  <si>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</si>
  <si>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</si>
  <si>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</si>
  <si>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</si>
  <si>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</si>
  <si>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</si>
  <si>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</si>
  <si>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</si>
  <si>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</si>
  <si>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</si>
  <si>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</si>
  <si>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</si>
  <si>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</si>
  <si>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</si>
  <si>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</si>
  <si>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</si>
  <si>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</si>
  <si>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</si>
  <si>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</si>
  <si>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</si>
  <si>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</si>
  <si>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</si>
  <si>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</si>
  <si>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</si>
  <si>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</si>
  <si>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</si>
  <si>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</si>
  <si>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</si>
  <si>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</si>
  <si>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</si>
  <si>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</si>
  <si>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</si>
  <si>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</si>
  <si>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</si>
  <si>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</si>
  <si>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</si>
  <si>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</si>
  <si>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</si>
  <si>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</si>
  <si>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</si>
  <si>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</si>
  <si>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</si>
  <si>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</si>
  <si>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</si>
  <si>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</si>
  <si>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</si>
  <si>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</si>
  <si>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</si>
  <si>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</si>
  <si>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</si>
  <si>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</si>
  <si>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</si>
  <si>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</si>
  <si>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</si>
  <si>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</si>
  <si>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</si>
  <si>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</si>
  <si>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</si>
  <si>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</si>
  <si>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</si>
  <si>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</si>
  <si>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</si>
  <si>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</si>
  <si>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</si>
  <si>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</si>
  <si>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</si>
  <si>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</si>
  <si>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</si>
  <si>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</si>
  <si>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</si>
  <si>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</si>
  <si>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</si>
  <si>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</si>
  <si>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</si>
  <si>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</si>
  <si>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</si>
  <si>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</si>
  <si>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</si>
  <si>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</si>
  <si>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</si>
  <si>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</si>
  <si>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</si>
  <si>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</si>
  <si>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</si>
  <si>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</si>
  <si>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</si>
  <si>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</si>
  <si>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</si>
  <si>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</si>
  <si>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</si>
  <si>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</si>
  <si>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</si>
  <si>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</si>
  <si>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</si>
  <si>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</si>
  <si>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</si>
  <si>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</si>
  <si>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</si>
  <si>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</si>
  <si>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</si>
  <si>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</si>
  <si>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</si>
  <si>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</si>
  <si>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</si>
  <si>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</si>
  <si>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</si>
  <si>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</si>
  <si>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</si>
  <si>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</si>
  <si>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</si>
  <si>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</si>
  <si>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</si>
  <si>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</si>
  <si>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</si>
  <si>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</si>
  <si>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</si>
  <si>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</si>
  <si>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</si>
  <si>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</si>
  <si>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</si>
  <si>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</si>
  <si>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</si>
  <si>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</si>
  <si>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</si>
  <si>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</si>
  <si>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</si>
  <si>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</si>
  <si>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</si>
  <si>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</si>
  <si>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</si>
  <si>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</si>
  <si>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</si>
  <si>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</si>
  <si>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</si>
  <si>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</si>
  <si>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</si>
  <si>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</si>
  <si>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</si>
  <si>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</si>
  <si>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</si>
  <si>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</si>
  <si>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</si>
  <si>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</si>
  <si>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</si>
  <si>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</si>
  <si>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</si>
  <si>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</si>
  <si>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</si>
  <si>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</si>
  <si>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</si>
  <si>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</si>
  <si>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</si>
  <si>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</si>
  <si>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</si>
  <si>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</si>
  <si>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</si>
  <si>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</si>
  <si>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</si>
  <si>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</si>
  <si>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</si>
  <si>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</si>
  <si>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</si>
  <si>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</si>
  <si>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</si>
  <si>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</si>
  <si>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</si>
  <si>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</si>
  <si>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</si>
  <si>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</si>
  <si>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</si>
  <si>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</si>
  <si>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</si>
  <si>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</si>
  <si>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</si>
  <si>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</si>
  <si>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</si>
  <si>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</si>
  <si>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</si>
  <si>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</si>
  <si>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</si>
  <si>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</si>
  <si>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</si>
  <si>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</si>
  <si>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</si>
  <si>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</si>
  <si>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</si>
  <si>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</si>
  <si>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</si>
  <si>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</si>
  <si>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</si>
  <si>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</si>
  <si>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</si>
  <si>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</si>
  <si>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</si>
  <si>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</si>
  <si>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</si>
  <si>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</si>
  <si>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</si>
  <si>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</si>
  <si>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</si>
  <si>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</si>
  <si>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</si>
  <si>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</si>
  <si>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</si>
  <si>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</si>
  <si>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</si>
  <si>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</si>
  <si>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</si>
  <si>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</si>
  <si>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</si>
  <si>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</si>
  <si>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</si>
  <si>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</si>
  <si>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</si>
  <si>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</si>
  <si>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</si>
  <si>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</si>
  <si>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</si>
  <si>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</si>
  <si>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</si>
  <si>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</si>
  <si>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</si>
  <si>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</si>
  <si>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</si>
  <si>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</si>
  <si>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</si>
  <si>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</si>
  <si>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</si>
  <si>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</si>
  <si>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</si>
  <si>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</si>
  <si>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</si>
  <si>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</si>
  <si>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</si>
  <si>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</si>
  <si>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</si>
  <si>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</si>
  <si>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</si>
  <si>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</si>
  <si>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</si>
  <si>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</si>
  <si>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</si>
  <si>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</si>
  <si>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</si>
  <si>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</si>
  <si>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</si>
  <si>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</si>
  <si>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</si>
  <si>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</si>
  <si>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</si>
  <si>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</si>
  <si>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</si>
  <si>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</si>
  <si>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</si>
  <si>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</si>
  <si>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</si>
  <si>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</si>
  <si>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</si>
  <si>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</si>
  <si>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</si>
  <si>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</si>
  <si>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</si>
  <si>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</si>
  <si>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</si>
  <si>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</si>
  <si>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</si>
  <si>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</si>
  <si>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</si>
  <si>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</si>
  <si>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</si>
  <si>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</si>
  <si>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</si>
  <si>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</si>
  <si>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</si>
  <si>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</si>
  <si>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</si>
  <si>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</si>
  <si>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</si>
  <si>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</si>
  <si>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</si>
  <si>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</si>
  <si>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</si>
  <si>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</si>
  <si>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</si>
  <si>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</si>
  <si>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</si>
  <si>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</si>
  <si>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</si>
  <si>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</si>
  <si>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</si>
  <si>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</si>
  <si>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</si>
  <si>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</si>
  <si>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</si>
  <si>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</si>
  <si>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</si>
  <si>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</si>
  <si>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</si>
  <si>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</si>
  <si>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</si>
  <si>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</si>
  <si>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</si>
  <si>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</si>
  <si>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</si>
  <si>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</si>
  <si>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</si>
  <si>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</si>
  <si>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</si>
  <si>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</si>
  <si>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</si>
  <si>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</si>
  <si>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</si>
  <si>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</si>
  <si>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</si>
  <si>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</si>
  <si>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</si>
  <si>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</si>
  <si>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</si>
  <si>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</si>
  <si>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</si>
  <si>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</si>
  <si>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</si>
  <si>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</si>
  <si>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</si>
  <si>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</si>
  <si>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</si>
  <si>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</si>
  <si>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</si>
  <si>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</si>
  <si>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</si>
  <si>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</si>
  <si>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</si>
  <si>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</si>
  <si>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</si>
  <si>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</si>
  <si>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</si>
  <si>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</si>
  <si>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</si>
  <si>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</si>
  <si>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</si>
  <si>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</si>
  <si>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</si>
  <si>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</si>
  <si>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</si>
  <si>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</si>
  <si>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</si>
  <si>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</si>
  <si>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</si>
  <si>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</si>
  <si>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</si>
  <si>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</si>
  <si>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</si>
  <si>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</si>
  <si>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</si>
  <si>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</si>
  <si>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</si>
  <si>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</si>
  <si>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</si>
  <si>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</si>
  <si>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</si>
  <si>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</si>
  <si>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</si>
  <si>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</si>
  <si>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</si>
  <si>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</si>
  <si>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</si>
  <si>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</si>
  <si>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</si>
  <si>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</si>
  <si>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</si>
  <si>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</si>
  <si>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</si>
  <si>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</si>
  <si>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</si>
  <si>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</si>
  <si>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</si>
  <si>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</si>
  <si>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</si>
  <si>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</si>
  <si>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</si>
  <si>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</si>
  <si>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</si>
  <si>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</si>
  <si>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</si>
  <si>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</si>
  <si>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</si>
  <si>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</si>
  <si>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</si>
  <si>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</si>
  <si>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</si>
  <si>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</si>
  <si>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</si>
  <si>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</si>
  <si>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</si>
  <si>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</si>
  <si>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</si>
  <si>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</si>
  <si>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</si>
  <si>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</si>
  <si>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</si>
  <si>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</si>
  <si>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</si>
  <si>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</si>
  <si>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</si>
  <si>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</si>
  <si>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</si>
  <si>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</si>
  <si>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</si>
  <si>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</si>
  <si>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</si>
  <si>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</si>
  <si>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</si>
  <si>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</si>
  <si>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</si>
  <si>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</si>
  <si>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</si>
  <si>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</si>
  <si>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</si>
  <si>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</si>
  <si>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</si>
  <si>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</si>
  <si>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</si>
  <si>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</si>
  <si>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</si>
  <si>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</si>
  <si>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</si>
  <si>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</si>
  <si>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</si>
  <si>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</si>
  <si>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</si>
  <si>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</si>
  <si>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</si>
  <si>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</si>
  <si>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</si>
  <si>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</si>
  <si>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</si>
  <si>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</si>
  <si>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</si>
  <si>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</si>
  <si>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</si>
  <si>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</si>
  <si>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</si>
  <si>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</si>
  <si>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</si>
  <si>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</si>
  <si>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</si>
  <si>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</si>
  <si>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</si>
  <si>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</si>
  <si>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</si>
  <si>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</si>
  <si>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</si>
  <si>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</si>
  <si>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</si>
  <si>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</si>
  <si>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</si>
  <si>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</si>
  <si>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</si>
  <si>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</si>
  <si>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</si>
  <si>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</si>
  <si>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</si>
  <si>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</si>
  <si>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</si>
  <si>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</si>
  <si>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</si>
  <si>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</si>
  <si>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</si>
  <si>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</si>
  <si>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</si>
  <si>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</si>
  <si>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</si>
  <si>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</si>
  <si>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</si>
  <si>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</si>
  <si>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</si>
  <si>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</si>
  <si>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</si>
  <si>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</si>
  <si>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</si>
  <si>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</si>
  <si>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</si>
  <si>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</si>
  <si>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</si>
  <si>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</si>
  <si>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</si>
  <si>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</si>
  <si>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</si>
  <si>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</si>
  <si>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</si>
  <si>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</si>
  <si>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</si>
  <si>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</si>
  <si>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</si>
  <si>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</si>
  <si>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</si>
  <si>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</si>
  <si>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</si>
  <si>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</si>
  <si>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</si>
  <si>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</si>
  <si>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</si>
  <si>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</si>
  <si>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</si>
  <si>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</si>
  <si>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</si>
  <si>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</si>
  <si>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</si>
  <si>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</si>
  <si>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</si>
  <si>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</si>
  <si>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</si>
  <si>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</si>
  <si>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</si>
  <si>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</si>
  <si>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</si>
  <si>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</si>
  <si>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</si>
  <si>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</si>
  <si>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</si>
  <si>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</si>
  <si>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</si>
  <si>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</si>
  <si>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</si>
  <si>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</si>
  <si>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</si>
  <si>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</si>
  <si>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</si>
  <si>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</si>
  <si>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</si>
  <si>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</si>
  <si>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</si>
  <si>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</si>
  <si>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</si>
  <si>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</si>
  <si>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</si>
  <si>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</si>
  <si>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</si>
  <si>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</si>
  <si>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</si>
  <si>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</si>
  <si>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</si>
  <si>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</si>
  <si>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</si>
  <si>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</si>
  <si>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</si>
  <si>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</si>
  <si>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</si>
  <si>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</si>
  <si>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</si>
  <si>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</si>
  <si>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</si>
  <si>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</si>
  <si>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</si>
  <si>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</si>
  <si>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</si>
  <si>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</si>
  <si>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</si>
  <si>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</si>
  <si>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</si>
  <si>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</si>
  <si>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</si>
  <si>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</si>
  <si>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</si>
  <si>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</si>
  <si>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</si>
  <si>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</si>
  <si>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</si>
  <si>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</si>
  <si>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</si>
  <si>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</si>
  <si>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</si>
  <si>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</si>
  <si>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</si>
  <si>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</si>
  <si>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</si>
  <si>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</si>
  <si>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</si>
  <si>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</si>
  <si>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</si>
  <si>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</si>
  <si>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</si>
  <si>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</si>
  <si>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</si>
  <si>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</si>
  <si>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</si>
  <si>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</si>
  <si>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</si>
  <si>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</si>
  <si>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</si>
  <si>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</si>
  <si>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</si>
  <si>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</si>
  <si>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</si>
  <si>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</si>
  <si>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</si>
  <si>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</si>
  <si>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</si>
  <si>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</si>
  <si>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</si>
  <si>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</si>
  <si>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</si>
  <si>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</si>
  <si>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</si>
  <si>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</si>
  <si>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</si>
  <si>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</si>
  <si>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</si>
  <si>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</si>
  <si>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</si>
  <si>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</si>
  <si>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</si>
  <si>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</si>
  <si>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</si>
  <si>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</si>
  <si>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</si>
  <si>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</si>
  <si>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</si>
  <si>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</si>
  <si>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</si>
  <si>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</si>
  <si>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</si>
  <si>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</si>
  <si>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</si>
  <si>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</si>
  <si>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</si>
  <si>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</si>
  <si>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</si>
  <si>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</si>
  <si>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</si>
  <si>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</si>
  <si>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</si>
  <si>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</si>
  <si>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</si>
  <si>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</si>
  <si>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</si>
  <si>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</si>
  <si>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</si>
  <si>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</si>
  <si>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</si>
  <si>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</si>
  <si>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</si>
  <si>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</si>
  <si>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</si>
  <si>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</si>
  <si>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</si>
  <si>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</si>
  <si>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</si>
  <si>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</si>
  <si>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</si>
  <si>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</si>
  <si>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</si>
  <si>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</si>
  <si>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</si>
  <si>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</si>
  <si>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</si>
  <si>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</si>
  <si>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</si>
  <si>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</si>
  <si>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</si>
  <si>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</si>
  <si>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</si>
  <si>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</si>
  <si>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</si>
  <si>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</si>
  <si>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</si>
  <si>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</si>
  <si>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</si>
  <si>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</si>
  <si>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</si>
  <si>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</si>
  <si>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</si>
  <si>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</si>
  <si>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</si>
  <si>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</si>
  <si>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</si>
  <si>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</si>
  <si>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</si>
  <si>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</si>
  <si>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</si>
  <si>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</si>
  <si>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</si>
  <si>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</si>
  <si>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</si>
  <si>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</si>
  <si>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</si>
  <si>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</si>
  <si>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</si>
  <si>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</si>
  <si>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</si>
  <si>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</si>
  <si>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</si>
  <si>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</si>
  <si>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</si>
  <si>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</si>
  <si>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</si>
  <si>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</si>
  <si>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</si>
  <si>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</si>
  <si>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</si>
  <si>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</si>
  <si>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</si>
  <si>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</si>
  <si>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</si>
  <si>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</si>
  <si>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</si>
  <si>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</si>
  <si>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</si>
  <si>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</si>
  <si>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</si>
  <si>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</si>
  <si>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</si>
  <si>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</si>
  <si>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</si>
  <si>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</si>
  <si>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</si>
  <si>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</si>
  <si>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</si>
  <si>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</si>
  <si>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</si>
  <si>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</si>
  <si>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</si>
  <si>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</si>
  <si>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</si>
  <si>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</si>
  <si>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</si>
  <si>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</si>
  <si>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</si>
  <si>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</si>
  <si>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</si>
  <si>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</si>
  <si>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</si>
  <si>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</si>
  <si>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</si>
  <si>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</si>
  <si>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</si>
  <si>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</si>
  <si>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</si>
  <si>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</si>
  <si>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</si>
  <si>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</si>
  <si>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</si>
  <si>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</si>
  <si>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</si>
  <si>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</si>
  <si>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</si>
  <si>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</si>
  <si>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</si>
  <si>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</si>
  <si>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</si>
  <si>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</si>
  <si>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</si>
  <si>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</si>
  <si>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</si>
  <si>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</si>
  <si>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</si>
  <si>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</si>
  <si>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</si>
  <si>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</si>
  <si>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</si>
  <si>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</si>
  <si>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</si>
  <si>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</si>
  <si>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</si>
  <si>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</si>
  <si>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</si>
  <si>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</si>
  <si>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</si>
  <si>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</si>
  <si>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</si>
  <si>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</si>
  <si>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</si>
  <si>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</si>
  <si>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</si>
  <si>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</si>
  <si>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</si>
  <si>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</si>
  <si>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</si>
  <si>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</si>
  <si>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</si>
  <si>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</si>
  <si>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</si>
  <si>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</si>
  <si>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</si>
  <si>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</si>
  <si>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</si>
  <si>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</si>
  <si>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</si>
  <si>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</si>
  <si>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</si>
  <si>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</si>
  <si>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</si>
  <si>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</si>
  <si>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</si>
  <si>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</si>
  <si>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</si>
  <si>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</si>
  <si>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</si>
  <si>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</si>
  <si>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</si>
  <si>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</si>
  <si>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</si>
  <si>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</si>
  <si>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</si>
  <si>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</si>
  <si>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</si>
  <si>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</si>
  <si>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</si>
  <si>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</si>
  <si>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</si>
  <si>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</si>
  <si>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</si>
  <si>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</si>
  <si>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</si>
  <si>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</si>
  <si>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</si>
  <si>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</si>
  <si>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</si>
  <si>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</si>
  <si>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</si>
  <si>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</si>
  <si>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</si>
  <si>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</si>
  <si>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</si>
  <si>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</si>
  <si>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</si>
  <si>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</si>
  <si>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</si>
  <si>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</si>
  <si>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</si>
  <si>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</si>
  <si>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</si>
  <si>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</si>
  <si>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</si>
  <si>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</si>
  <si>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</si>
  <si>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</si>
  <si>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</si>
  <si>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</si>
  <si>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</si>
  <si>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</si>
  <si>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</si>
  <si>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</si>
  <si>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</si>
  <si>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</si>
  <si>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</si>
  <si>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</si>
  <si>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</si>
  <si>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</si>
  <si>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</si>
  <si>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</si>
  <si>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</si>
  <si>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</si>
  <si>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</si>
  <si>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</si>
  <si>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</si>
  <si>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</si>
  <si>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</si>
  <si>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</si>
  <si>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</si>
  <si>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</si>
  <si>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</si>
  <si>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</si>
  <si>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</si>
  <si>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</si>
  <si>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</si>
  <si>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</si>
  <si>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</si>
  <si>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</si>
  <si>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</si>
  <si>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</si>
  <si>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</si>
  <si>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</si>
  <si>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</si>
  <si>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</si>
  <si>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</si>
  <si>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</si>
  <si>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</si>
  <si>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</si>
  <si>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</si>
  <si>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</si>
  <si>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</si>
  <si>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</si>
  <si>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</si>
  <si>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</si>
  <si>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</si>
  <si>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</si>
  <si>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</si>
  <si>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</si>
  <si>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</si>
  <si>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</si>
  <si>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</si>
  <si>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</si>
  <si>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</si>
  <si>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</si>
  <si>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</si>
  <si>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</si>
  <si>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</si>
  <si>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</si>
  <si>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</si>
  <si>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</si>
  <si>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</si>
  <si>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</si>
  <si>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</si>
  <si>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</si>
  <si>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</si>
  <si>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</si>
  <si>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</si>
  <si>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</si>
  <si>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</si>
  <si>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</si>
  <si>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</si>
  <si>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</si>
  <si>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</si>
  <si>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</si>
  <si>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</si>
  <si>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</si>
  <si>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</si>
  <si>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</si>
  <si>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</si>
  <si>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</si>
  <si>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</si>
  <si>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</si>
  <si>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</si>
  <si>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</si>
  <si>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</si>
  <si>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</si>
  <si>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</si>
  <si>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</si>
  <si>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</si>
  <si>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</si>
  <si>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</si>
  <si>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</si>
  <si>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</si>
  <si>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</si>
  <si>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</si>
  <si>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</si>
  <si>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</si>
  <si>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</si>
  <si>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</si>
  <si>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</si>
  <si>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</si>
  <si>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</si>
  <si>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</si>
  <si>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</si>
  <si>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</si>
  <si>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</si>
  <si>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</si>
  <si>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</si>
  <si>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</si>
  <si>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</si>
  <si>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</si>
  <si>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</si>
  <si>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</si>
  <si>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</si>
  <si>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</si>
  <si>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</si>
  <si>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</si>
  <si>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</si>
  <si>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</si>
  <si>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</si>
  <si>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</si>
  <si>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</si>
  <si>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</si>
  <si>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</si>
  <si>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</si>
  <si>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</si>
  <si>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</si>
  <si>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</si>
  <si>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</si>
  <si>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</si>
  <si>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</si>
  <si>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</si>
  <si>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</si>
  <si>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</si>
  <si>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</si>
  <si>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</si>
  <si>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</si>
  <si>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</si>
  <si>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</si>
  <si>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</si>
  <si>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</si>
  <si>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</si>
  <si>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</si>
  <si>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</si>
  <si>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</si>
  <si>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</si>
  <si>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</si>
  <si>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</si>
  <si>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</si>
  <si>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</si>
  <si>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</si>
  <si>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</si>
  <si>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</si>
  <si>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</si>
  <si>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</si>
  <si>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</si>
  <si>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</si>
  <si>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</si>
  <si>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</si>
  <si>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</si>
  <si>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</si>
  <si>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</si>
  <si>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</si>
  <si>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</si>
  <si>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</si>
  <si>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</si>
  <si>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</si>
  <si>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</si>
  <si>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</si>
  <si>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</si>
  <si>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</si>
  <si>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</si>
  <si>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</si>
  <si>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</si>
  <si>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</si>
  <si>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</si>
  <si>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</si>
  <si>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</si>
  <si>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</si>
  <si>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</si>
  <si>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</si>
  <si>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</si>
  <si>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</si>
  <si>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</si>
  <si>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</si>
  <si>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</si>
  <si>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</si>
  <si>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</si>
  <si>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</si>
  <si>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</si>
  <si>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</si>
  <si>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</si>
  <si>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</si>
  <si>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</si>
  <si>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</si>
  <si>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</si>
  <si>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</si>
  <si>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</si>
  <si>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</si>
  <si>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</si>
  <si>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</si>
  <si>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</si>
  <si>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</si>
  <si>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</si>
  <si>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</si>
  <si>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</si>
  <si>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</si>
  <si>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</si>
  <si>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</si>
  <si>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</si>
  <si>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</si>
  <si>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</si>
  <si>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</si>
  <si>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</si>
  <si>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</si>
  <si>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</si>
  <si>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</si>
  <si>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</si>
  <si>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</si>
  <si>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</si>
  <si>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</si>
  <si>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</si>
  <si>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</si>
  <si>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</si>
  <si>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</si>
  <si>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</si>
  <si>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</si>
  <si>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</si>
  <si>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</si>
  <si>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</si>
  <si>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</si>
  <si>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</si>
  <si>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</si>
  <si>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</si>
  <si>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</si>
  <si>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</si>
  <si>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</si>
  <si>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</si>
  <si>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</si>
  <si>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</si>
  <si>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</si>
  <si>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</si>
  <si>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</si>
  <si>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</si>
  <si>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</si>
  <si>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</si>
  <si>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</si>
  <si>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</si>
  <si>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</si>
  <si>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</si>
  <si>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</si>
  <si>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</si>
  <si>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</si>
  <si>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</si>
  <si>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</si>
  <si>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</si>
  <si>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</si>
  <si>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</si>
  <si>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</si>
  <si>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</si>
  <si>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</si>
  <si>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</si>
  <si>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</si>
  <si>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</si>
  <si>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</si>
  <si>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</si>
  <si>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</si>
  <si>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</si>
  <si>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</si>
  <si>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</si>
  <si>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</si>
  <si>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</si>
  <si>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</si>
  <si>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</si>
  <si>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</si>
  <si>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</si>
  <si>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</si>
  <si>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</si>
  <si>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</si>
  <si>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</si>
  <si>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</si>
  <si>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</si>
  <si>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</si>
  <si>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</si>
  <si>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</si>
  <si>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</si>
  <si>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</si>
  <si>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</si>
  <si>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</si>
  <si>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</si>
  <si>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</si>
  <si>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</si>
  <si>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</si>
  <si>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</si>
  <si>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</si>
  <si>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</si>
  <si>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</si>
  <si>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</si>
  <si>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</si>
  <si>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</si>
  <si>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</si>
  <si>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</si>
  <si>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</si>
  <si>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</si>
  <si>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</si>
  <si>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</si>
  <si>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</si>
  <si>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</si>
  <si>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</si>
  <si>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</si>
  <si>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</si>
  <si>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</si>
  <si>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</si>
  <si>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</si>
  <si>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</si>
  <si>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</si>
  <si>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</si>
  <si>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</si>
  <si>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</si>
  <si>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</si>
  <si>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</si>
  <si>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</si>
  <si>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</si>
  <si>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</si>
  <si>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</si>
  <si>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</si>
  <si>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</si>
  <si>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</si>
  <si>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</si>
  <si>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</si>
  <si>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</si>
  <si>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</si>
  <si>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</si>
  <si>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</si>
  <si>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</si>
  <si>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</si>
  <si>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</si>
  <si>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</si>
  <si>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</si>
  <si>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</si>
  <si>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</si>
  <si>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</si>
  <si>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</si>
  <si>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</si>
  <si>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</si>
  <si>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</si>
  <si>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</si>
  <si>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</si>
  <si>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</si>
  <si>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</si>
  <si>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</si>
  <si>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</si>
  <si>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</si>
  <si>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</si>
  <si>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</si>
  <si>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</si>
  <si>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</si>
  <si>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</si>
  <si>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</si>
  <si>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</si>
  <si>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</si>
  <si>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</si>
  <si>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</si>
  <si>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</si>
  <si>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</si>
  <si>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</si>
  <si>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</si>
  <si>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</si>
  <si>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</si>
  <si>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</si>
  <si>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</si>
  <si>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</si>
  <si>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</si>
  <si>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</si>
  <si>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</si>
  <si>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</si>
  <si>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</si>
  <si>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</si>
  <si>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</si>
  <si>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</si>
  <si>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</si>
  <si>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</si>
  <si>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</si>
  <si>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</si>
  <si>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</si>
  <si>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</si>
  <si>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</si>
  <si>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</si>
  <si>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</si>
  <si>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</si>
  <si>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</si>
  <si>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</si>
  <si>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</si>
  <si>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</si>
  <si>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</si>
  <si>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</si>
  <si>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</si>
  <si>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</si>
  <si>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</si>
  <si>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</si>
  <si>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</si>
  <si>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</si>
  <si>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</si>
  <si>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</si>
  <si>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</si>
  <si>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</si>
  <si>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</si>
  <si>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</si>
  <si>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</si>
  <si>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</si>
  <si>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</si>
  <si>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</si>
  <si>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</si>
  <si>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</si>
  <si>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</si>
  <si>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</si>
  <si>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</si>
  <si>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</si>
  <si>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</si>
  <si>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</si>
  <si>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</si>
  <si>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</si>
  <si>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</si>
  <si>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</si>
  <si>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</si>
  <si>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</si>
  <si>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</si>
  <si>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</si>
  <si>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</si>
  <si>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</si>
  <si>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</si>
  <si>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</si>
  <si>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</si>
  <si>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</si>
  <si>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</si>
  <si>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</si>
  <si>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</si>
  <si>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</si>
  <si>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</si>
  <si>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</si>
  <si>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</si>
  <si>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</si>
  <si>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</si>
  <si>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</si>
  <si>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</si>
  <si>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</si>
  <si>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</si>
  <si>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</si>
  <si>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</si>
  <si>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</si>
  <si>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</si>
  <si>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</si>
  <si>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</si>
  <si>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</si>
  <si>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</si>
  <si>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</si>
  <si>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</si>
  <si>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</si>
  <si>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</si>
  <si>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</si>
  <si>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</si>
  <si>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</si>
  <si>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</si>
  <si>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</si>
  <si>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</si>
  <si>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</si>
  <si>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</si>
  <si>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</si>
  <si>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</si>
  <si>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</si>
  <si>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</si>
  <si>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</si>
  <si>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</si>
  <si>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</si>
  <si>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</si>
  <si>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</si>
  <si>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</si>
  <si>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</si>
  <si>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</si>
  <si>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</si>
  <si>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</si>
  <si>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</si>
  <si>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</si>
  <si>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</si>
  <si>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</si>
  <si>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</si>
  <si>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</si>
  <si>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</si>
  <si>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</si>
  <si>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</si>
  <si>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</si>
  <si>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</si>
  <si>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</si>
  <si>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</si>
  <si>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</si>
  <si>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</si>
  <si>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</si>
  <si>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</si>
  <si>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</si>
  <si>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</si>
  <si>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</si>
  <si>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</si>
  <si>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</si>
  <si>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</si>
  <si>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</si>
  <si>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</si>
  <si>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</si>
  <si>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</si>
  <si>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</si>
  <si>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</si>
  <si>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</si>
  <si>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</si>
  <si>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</si>
  <si>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</si>
  <si>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</si>
  <si>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</si>
  <si>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</si>
  <si>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</si>
  <si>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</si>
  <si>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</si>
  <si>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</si>
  <si>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</si>
  <si>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</si>
  <si>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</si>
  <si>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</si>
  <si>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</si>
  <si>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</si>
  <si>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</si>
  <si>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</si>
  <si>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</si>
  <si>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</si>
  <si>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</si>
  <si>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</si>
  <si>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</si>
  <si>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</si>
  <si>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</si>
  <si>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</si>
  <si>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</si>
  <si>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</si>
  <si>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</si>
  <si>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</si>
  <si>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</si>
  <si>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</si>
  <si>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</si>
  <si>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</si>
  <si>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</si>
  <si>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</si>
  <si>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</si>
  <si>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</si>
  <si>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</si>
  <si>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</si>
  <si>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</si>
  <si>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</si>
  <si>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</si>
  <si>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</si>
  <si>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</si>
  <si>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</si>
  <si>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</si>
  <si>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</si>
  <si>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</si>
  <si>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</si>
  <si>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</si>
  <si>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</si>
  <si>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</si>
  <si>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</si>
  <si>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</si>
  <si>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</si>
  <si>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</si>
  <si>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</si>
  <si>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</si>
  <si>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</si>
  <si>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</si>
  <si>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</si>
  <si>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</si>
  <si>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</si>
  <si>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</si>
  <si>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</si>
  <si>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</si>
  <si>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</si>
  <si>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</si>
  <si>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</si>
  <si>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</si>
  <si>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</si>
  <si>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</si>
  <si>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</si>
  <si>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</si>
  <si>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</si>
  <si>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</si>
  <si>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</si>
  <si>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</si>
  <si>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</si>
  <si>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</si>
  <si>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</si>
  <si>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</si>
  <si>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</si>
  <si>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</si>
  <si>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</si>
  <si>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</si>
  <si>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</si>
  <si>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</si>
  <si>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</si>
  <si>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</si>
  <si>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</si>
  <si>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</si>
  <si>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</si>
  <si>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</si>
  <si>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</si>
  <si>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</si>
  <si>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</si>
  <si>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</si>
  <si>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</si>
  <si>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</si>
  <si>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</si>
  <si>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</si>
  <si>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</si>
  <si>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</si>
  <si>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</si>
  <si>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</si>
  <si>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</si>
  <si>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</si>
  <si>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</si>
  <si>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</si>
  <si>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</si>
  <si>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</si>
  <si>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</si>
  <si>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</si>
  <si>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</si>
  <si>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</si>
  <si>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</si>
  <si>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</si>
  <si>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</si>
  <si>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</si>
  <si>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</si>
  <si>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</si>
  <si>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</si>
  <si>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</si>
  <si>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</si>
  <si>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</si>
  <si>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</si>
  <si>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</si>
  <si>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</si>
  <si>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</si>
  <si>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</si>
  <si>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</si>
  <si>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</si>
  <si>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</si>
  <si>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</si>
  <si>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</si>
  <si>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</si>
  <si>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</si>
  <si>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</si>
  <si>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</si>
  <si>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</si>
  <si>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</si>
  <si>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</si>
  <si>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</si>
  <si>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</si>
  <si>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</si>
  <si>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</si>
  <si>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</si>
  <si>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</si>
  <si>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</si>
  <si>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</si>
  <si>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</si>
  <si>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</si>
  <si>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</si>
  <si>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</si>
  <si>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</si>
  <si>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</si>
  <si>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</si>
  <si>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</si>
  <si>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</si>
  <si>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</si>
  <si>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</si>
  <si>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</si>
  <si>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</si>
  <si>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</si>
  <si>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</si>
  <si>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</si>
  <si>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</si>
  <si>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</si>
  <si>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</si>
  <si>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</si>
  <si>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</si>
  <si>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</si>
  <si>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</si>
  <si>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</si>
  <si>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</si>
  <si>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</si>
  <si>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</si>
  <si>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</si>
  <si>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</si>
  <si>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</si>
  <si>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</si>
  <si>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</si>
  <si>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</si>
  <si>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</si>
  <si>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</si>
  <si>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</si>
  <si>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</si>
  <si>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</si>
  <si>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</si>
  <si>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</si>
  <si>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</si>
  <si>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</si>
  <si>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</si>
  <si>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</si>
  <si>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</si>
  <si>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</si>
  <si>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</si>
  <si>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</si>
  <si>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</si>
  <si>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</si>
  <si>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</si>
  <si>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</si>
  <si>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</si>
  <si>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</si>
  <si>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</si>
  <si>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</si>
  <si>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</si>
  <si>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</si>
  <si>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</si>
  <si>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</si>
  <si>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</si>
  <si>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</si>
  <si>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</si>
  <si>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</si>
  <si>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</si>
  <si>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</si>
  <si>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</si>
  <si>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</si>
  <si>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</si>
  <si>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</si>
  <si>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</si>
  <si>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</si>
  <si>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</si>
  <si>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</si>
  <si>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</si>
  <si>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</si>
  <si>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</si>
  <si>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</si>
  <si>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</si>
  <si>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</si>
  <si>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</si>
  <si>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</si>
  <si>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</si>
  <si>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</si>
  <si>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</si>
  <si>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</si>
  <si>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</si>
  <si>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</si>
  <si>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</si>
  <si>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</si>
  <si>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</si>
  <si>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</si>
  <si>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</si>
  <si>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</si>
  <si>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</si>
  <si>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</si>
  <si>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</si>
  <si>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</si>
  <si>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</si>
  <si>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</si>
  <si>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</si>
  <si>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</si>
  <si>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</si>
  <si>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</si>
  <si>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</si>
  <si>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</si>
  <si>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</si>
  <si>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</si>
  <si>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</si>
  <si>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</si>
  <si>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</si>
  <si>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</si>
  <si>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</si>
  <si>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</si>
  <si>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</si>
  <si>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</si>
  <si>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</si>
  <si>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</si>
  <si>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</si>
  <si>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</si>
  <si>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</si>
  <si>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</si>
  <si>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</si>
  <si>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</si>
  <si>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</si>
  <si>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</si>
  <si>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</si>
  <si>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</si>
  <si>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</si>
  <si>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</si>
  <si>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</si>
  <si>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</si>
  <si>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</si>
  <si>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</si>
  <si>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</si>
  <si>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</si>
  <si>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</si>
  <si>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</si>
  <si>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</si>
  <si>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</si>
  <si>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</si>
  <si>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</si>
  <si>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</si>
  <si>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</si>
  <si>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</si>
  <si>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</si>
  <si>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</si>
  <si>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</si>
  <si>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</si>
  <si>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</si>
  <si>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</si>
  <si>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</si>
  <si>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</si>
  <si>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</si>
  <si>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</si>
  <si>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</si>
  <si>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</si>
  <si>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</si>
  <si>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</si>
  <si>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</si>
  <si>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</si>
  <si>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</si>
  <si>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</si>
  <si>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</si>
  <si>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</si>
  <si>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</si>
  <si>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</si>
  <si>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</si>
  <si>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</si>
  <si>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</si>
  <si>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</si>
  <si>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</si>
  <si>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</si>
  <si>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</si>
  <si>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</si>
  <si>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</si>
  <si>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</si>
  <si>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</si>
  <si>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</si>
  <si>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</si>
  <si>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</si>
  <si>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</si>
  <si>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</si>
  <si>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</si>
  <si>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</si>
  <si>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</si>
  <si>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</si>
  <si>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</si>
  <si>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</si>
  <si>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</si>
  <si>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</si>
  <si>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</si>
  <si>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</si>
  <si>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</si>
  <si>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</si>
  <si>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</si>
  <si>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</si>
  <si>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</si>
  <si>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</si>
  <si>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</si>
  <si>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</si>
  <si>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</si>
  <si>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</si>
  <si>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</si>
  <si>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</si>
  <si>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</si>
  <si>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</si>
  <si>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</si>
  <si>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</si>
  <si>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</si>
  <si>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</si>
  <si>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</si>
  <si>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</si>
  <si>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</si>
  <si>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</si>
  <si>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</si>
  <si>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</si>
  <si>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</si>
  <si>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</si>
  <si>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</si>
  <si>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</si>
  <si>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</si>
  <si>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</si>
  <si>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</si>
  <si>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</si>
  <si>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</si>
  <si>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</si>
  <si>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</si>
  <si>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</si>
  <si>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</si>
  <si>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</si>
  <si>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</si>
  <si>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</si>
  <si>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</si>
  <si>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</si>
  <si>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</si>
  <si>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</si>
  <si>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</si>
  <si>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</si>
  <si>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</si>
  <si>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</si>
  <si>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</si>
  <si>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</si>
  <si>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</si>
  <si>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</si>
  <si>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</si>
  <si>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</si>
  <si>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</si>
  <si>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</si>
  <si>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</si>
  <si>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</si>
  <si>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</si>
  <si>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</si>
  <si>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</si>
  <si>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</si>
  <si>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</si>
  <si>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</si>
  <si>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</si>
  <si>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</si>
  <si>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</si>
  <si>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</si>
  <si>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</si>
  <si>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</si>
  <si>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</si>
  <si>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</si>
  <si>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</si>
  <si>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</si>
  <si>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</si>
  <si>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</si>
  <si>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</si>
  <si>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</si>
  <si>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</si>
  <si>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</si>
  <si>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</si>
  <si>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</si>
  <si>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</si>
  <si>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</si>
  <si>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</si>
  <si>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</si>
  <si>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</si>
  <si>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</si>
  <si>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</si>
  <si>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</si>
  <si>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</si>
  <si>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</si>
  <si>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</si>
  <si>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</si>
  <si>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</si>
  <si>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</si>
  <si>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</si>
  <si>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</si>
  <si>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</si>
  <si>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</si>
  <si>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</si>
  <si>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</si>
  <si>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</si>
  <si>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</si>
  <si>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</si>
  <si>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</si>
  <si>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</si>
  <si>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</si>
  <si>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</si>
  <si>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</si>
  <si>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</si>
  <si>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</si>
  <si>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</si>
  <si>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</si>
  <si>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</si>
  <si>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</si>
  <si>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</si>
  <si>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</si>
  <si>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</si>
  <si>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</si>
  <si>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</si>
  <si>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</si>
  <si>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</si>
  <si>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</si>
  <si>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</si>
  <si>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</si>
  <si>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</si>
  <si>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</si>
  <si>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</si>
  <si>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</si>
  <si>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</si>
  <si>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</si>
  <si>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</si>
  <si>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</si>
  <si>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</si>
  <si>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</si>
  <si>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</si>
  <si>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</si>
  <si>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</si>
  <si>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</si>
  <si>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</si>
  <si>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</si>
  <si>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</si>
  <si>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</si>
  <si>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</si>
  <si>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</si>
  <si>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</si>
  <si>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</si>
  <si>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</si>
  <si>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</si>
  <si>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</si>
  <si>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</si>
  <si>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</si>
  <si>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</si>
  <si>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</si>
  <si>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</si>
  <si>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</si>
  <si>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</si>
  <si>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</si>
  <si>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</si>
  <si>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</si>
  <si>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</si>
  <si>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</si>
  <si>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</si>
  <si>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</si>
  <si>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</si>
  <si>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</si>
  <si>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</si>
  <si>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</si>
  <si>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</si>
  <si>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</si>
  <si>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</si>
  <si>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</si>
  <si>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</si>
  <si>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</si>
  <si>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</si>
  <si>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</si>
  <si>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</si>
  <si>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</si>
  <si>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</si>
  <si>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</si>
  <si>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</si>
  <si>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</si>
  <si>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</si>
  <si>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</si>
  <si>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</si>
  <si>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</si>
  <si>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</si>
  <si>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</si>
  <si>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</si>
  <si>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</si>
  <si>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</si>
  <si>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</si>
  <si>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</si>
  <si>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</si>
  <si>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</si>
  <si>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</si>
  <si>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</si>
  <si>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</si>
  <si>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</si>
  <si>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</si>
  <si>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</si>
  <si>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</si>
  <si>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</si>
  <si>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</si>
  <si>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</si>
  <si>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</si>
  <si>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</si>
  <si>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</si>
  <si>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</si>
  <si>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</si>
  <si>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</si>
  <si>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</si>
  <si>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</si>
  <si>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</si>
  <si>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</si>
  <si>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</si>
  <si>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</si>
  <si>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</si>
  <si>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</si>
  <si>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</si>
  <si>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</si>
  <si>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</si>
  <si>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</si>
  <si>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</si>
  <si>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</si>
  <si>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</si>
  <si>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</si>
  <si>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</si>
  <si>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</si>
  <si>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</si>
  <si>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</si>
  <si>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</si>
  <si>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</si>
  <si>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</si>
  <si>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</si>
  <si>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</si>
  <si>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</si>
  <si>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</si>
  <si>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</si>
  <si>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</si>
  <si>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</si>
  <si>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</si>
  <si>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</si>
  <si>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</si>
  <si>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</si>
  <si>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</si>
  <si>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</si>
  <si>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</si>
  <si>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</si>
  <si>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</si>
  <si>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</si>
  <si>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</si>
  <si>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</si>
  <si>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</si>
  <si>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</si>
  <si>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</si>
  <si>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</si>
  <si>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</si>
  <si>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</si>
  <si>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</si>
  <si>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</si>
  <si>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</si>
  <si>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</si>
  <si>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</si>
  <si>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</si>
  <si>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</si>
  <si>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</si>
  <si>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</si>
  <si>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</si>
  <si>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</si>
  <si>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</si>
  <si>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</si>
  <si>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</si>
  <si>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</si>
  <si>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</si>
  <si>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</si>
  <si>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</si>
  <si>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</si>
  <si>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</si>
  <si>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</si>
  <si>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</si>
  <si>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</si>
  <si>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</si>
  <si>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</si>
  <si>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</si>
  <si>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</si>
  <si>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</si>
  <si>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</si>
  <si>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</si>
  <si>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</si>
  <si>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</si>
  <si>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</si>
  <si>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</si>
  <si>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</si>
  <si>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</si>
  <si>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</si>
  <si>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</si>
  <si>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</si>
  <si>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</si>
  <si>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</si>
  <si>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</si>
  <si>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</si>
  <si>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</si>
  <si>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</si>
  <si>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</si>
  <si>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</si>
  <si>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</si>
  <si>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</si>
  <si>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</si>
  <si>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</si>
  <si>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</si>
  <si>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</si>
  <si>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</si>
  <si>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</si>
  <si>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</si>
  <si>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</si>
  <si>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</si>
  <si>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</si>
  <si>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</si>
  <si>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</si>
  <si>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</si>
  <si>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</si>
  <si>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</si>
  <si>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</si>
  <si>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</si>
  <si>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</si>
  <si>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</si>
  <si>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</si>
  <si>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</si>
  <si>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</si>
  <si>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</si>
  <si>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</si>
  <si>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</si>
  <si>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</si>
  <si>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</si>
  <si>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</si>
  <si>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</si>
  <si>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</si>
  <si>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</si>
  <si>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</si>
  <si>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</si>
  <si>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</si>
  <si>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</si>
  <si>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</si>
  <si>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</si>
  <si>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</si>
  <si>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</si>
  <si>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</si>
  <si>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</si>
  <si>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</si>
  <si>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</si>
  <si>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</si>
  <si>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</si>
  <si>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</si>
  <si>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</si>
  <si>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</si>
  <si>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</si>
  <si>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</si>
  <si>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</si>
  <si>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</si>
  <si>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</si>
  <si>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</si>
  <si>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</si>
  <si>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</si>
  <si>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</si>
  <si>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</si>
  <si>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</si>
  <si>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</si>
  <si>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</si>
  <si>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</si>
  <si>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</si>
  <si>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</si>
  <si>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</si>
  <si>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</si>
  <si>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</si>
  <si>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</si>
  <si>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</si>
  <si>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</si>
  <si>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</si>
  <si>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</si>
  <si>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</si>
  <si>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</si>
  <si>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</si>
  <si>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</si>
  <si>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</si>
  <si>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</si>
  <si>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</si>
  <si>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</si>
  <si>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</si>
  <si>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</si>
  <si>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</si>
  <si>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</si>
  <si>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</si>
  <si>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</si>
  <si>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</si>
  <si>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</si>
  <si>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</si>
  <si>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</si>
  <si>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</si>
  <si>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</si>
  <si>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</si>
  <si>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</si>
  <si>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</si>
  <si>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</si>
  <si>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</si>
  <si>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</si>
  <si>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</si>
  <si>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</si>
  <si>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</si>
  <si>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</si>
  <si>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</si>
  <si>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</si>
  <si>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</si>
  <si>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</si>
  <si>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</si>
  <si>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</si>
  <si>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</si>
  <si>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</si>
  <si>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</si>
  <si>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</si>
  <si>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</si>
  <si>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</si>
  <si>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</si>
  <si>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</si>
  <si>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</si>
  <si>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</si>
  <si>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</si>
  <si>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</si>
  <si>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</si>
  <si>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</si>
  <si>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</si>
  <si>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</si>
  <si>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</si>
  <si>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</si>
  <si>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</si>
  <si>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</si>
  <si>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</si>
  <si>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</si>
  <si>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</si>
  <si>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</si>
  <si>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</si>
  <si>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</si>
  <si>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</si>
  <si>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</si>
  <si>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</si>
  <si>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</si>
  <si>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</si>
  <si>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</si>
  <si>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</si>
  <si>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</si>
  <si>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</si>
  <si>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</si>
  <si>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</si>
  <si>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</si>
  <si>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</si>
  <si>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</si>
  <si>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</si>
  <si>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</si>
  <si>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</si>
  <si>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</si>
  <si>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</si>
  <si>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</si>
  <si>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</si>
  <si>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</si>
  <si>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</si>
  <si>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</si>
  <si>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</si>
  <si>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</si>
  <si>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</si>
  <si>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</si>
  <si>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</si>
  <si>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</si>
  <si>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</si>
  <si>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</si>
  <si>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</si>
  <si>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</si>
  <si>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</si>
  <si>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</si>
  <si>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</si>
  <si>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</si>
  <si>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</si>
  <si>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</si>
  <si>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</si>
  <si>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</si>
  <si>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</si>
  <si>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</si>
  <si>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</si>
  <si>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</si>
  <si>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</si>
  <si>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</si>
  <si>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</si>
  <si>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</si>
  <si>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</si>
  <si>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</si>
  <si>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</si>
  <si>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</si>
  <si>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</si>
  <si>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</si>
  <si>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</si>
  <si>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</si>
  <si>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</si>
  <si>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</si>
  <si>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</si>
  <si>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</si>
  <si>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</si>
  <si>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</si>
  <si>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</si>
  <si>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</si>
  <si>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</si>
  <si>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</si>
  <si>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</si>
  <si>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</si>
  <si>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</si>
  <si>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</si>
  <si>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</si>
  <si>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</si>
  <si>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</si>
  <si>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</si>
  <si>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</si>
  <si>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</si>
  <si>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</si>
  <si>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</si>
  <si>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</si>
  <si>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</si>
  <si>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</si>
  <si>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</si>
  <si>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</si>
  <si>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</si>
  <si>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</si>
  <si>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</si>
  <si>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</si>
  <si>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</si>
  <si>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</si>
  <si>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</si>
  <si>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</si>
  <si>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</si>
  <si>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</si>
  <si>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</si>
  <si>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</si>
  <si>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</si>
  <si>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</si>
  <si>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</si>
  <si>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</si>
  <si>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</si>
  <si>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</si>
  <si>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</si>
  <si>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</si>
  <si>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</si>
  <si>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</si>
  <si>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</si>
  <si>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</si>
  <si>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</si>
  <si>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</si>
  <si>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</si>
  <si>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</si>
  <si>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</si>
  <si>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</si>
  <si>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</si>
  <si>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</si>
  <si>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</si>
  <si>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</si>
  <si>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</si>
  <si>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</si>
  <si>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</si>
  <si>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</si>
  <si>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</si>
  <si>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</si>
  <si>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</si>
  <si>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</si>
  <si>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</si>
  <si>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</si>
  <si>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</si>
  <si>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</si>
  <si>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</si>
  <si>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</si>
  <si>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</si>
  <si>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</si>
  <si>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</si>
  <si>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</si>
  <si>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</si>
  <si>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</si>
  <si>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</si>
  <si>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</si>
  <si>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</si>
  <si>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</si>
  <si>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</si>
  <si>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</si>
  <si>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</si>
  <si>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</si>
  <si>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</si>
  <si>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</si>
  <si>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</si>
  <si>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</si>
  <si>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</si>
  <si>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</si>
  <si>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</si>
  <si>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</si>
  <si>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</si>
  <si>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</si>
  <si>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</si>
  <si>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</si>
  <si>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</si>
  <si>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</si>
  <si>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</si>
  <si>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</si>
  <si>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</si>
  <si>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</si>
  <si>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</si>
  <si>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</si>
  <si>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</si>
  <si>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</si>
  <si>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</si>
  <si>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</si>
  <si>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</si>
  <si>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</si>
  <si>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</si>
  <si>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</si>
  <si>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</si>
  <si>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</si>
  <si>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</si>
  <si>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</si>
  <si>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</si>
  <si>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</si>
  <si>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</si>
  <si>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</si>
  <si>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</si>
  <si>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</si>
  <si>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</si>
  <si>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</si>
  <si>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</si>
  <si>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</si>
  <si>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</si>
  <si>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</si>
  <si>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</si>
  <si>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</si>
  <si>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</si>
  <si>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</si>
  <si>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</si>
  <si>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</si>
  <si>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</si>
  <si>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</si>
  <si>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</si>
  <si>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</si>
  <si>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</si>
  <si>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</si>
  <si>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</si>
  <si>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</si>
  <si>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</si>
  <si>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</si>
  <si>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</si>
  <si>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</si>
  <si>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</si>
  <si>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</si>
  <si>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</si>
  <si>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</si>
  <si>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</si>
  <si>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</si>
  <si>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</si>
  <si>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</si>
  <si>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</si>
  <si>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</si>
  <si>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</si>
  <si>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</si>
  <si>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</si>
  <si>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</si>
  <si>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</si>
  <si>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</si>
  <si>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</si>
  <si>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</si>
  <si>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</si>
  <si>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</si>
  <si>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</si>
  <si>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</si>
  <si>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</si>
  <si>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</si>
  <si>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</si>
  <si>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</si>
  <si>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</si>
  <si>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</si>
  <si>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</si>
  <si>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</si>
  <si>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</si>
  <si>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</si>
  <si>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</si>
  <si>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</si>
  <si>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</si>
  <si>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</si>
  <si>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</si>
  <si>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</si>
  <si>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</si>
  <si>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</si>
  <si>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</si>
  <si>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</si>
  <si>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</si>
  <si>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</si>
  <si>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</si>
  <si>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</si>
  <si>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</si>
  <si>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</si>
  <si>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</si>
  <si>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</si>
  <si>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</si>
  <si>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</si>
  <si>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</si>
  <si>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</si>
  <si>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</si>
  <si>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</si>
  <si>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</si>
  <si>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</si>
  <si>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</si>
  <si>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</si>
  <si>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</si>
  <si>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</si>
  <si>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</si>
  <si>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</si>
  <si>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</si>
  <si>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</si>
  <si>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</si>
  <si>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</si>
  <si>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</si>
  <si>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</si>
  <si>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</si>
  <si>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</si>
  <si>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</si>
  <si>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</si>
  <si>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</si>
  <si>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</si>
  <si>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</si>
  <si>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</si>
  <si>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</si>
  <si>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</si>
  <si>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</si>
  <si>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</si>
  <si>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</si>
  <si>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</si>
  <si>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</si>
  <si>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</si>
  <si>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</si>
  <si>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</si>
  <si>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</si>
  <si>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</si>
  <si>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</si>
  <si>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</si>
  <si>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</si>
  <si>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</si>
  <si>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</si>
  <si>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</si>
  <si>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</si>
  <si>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</si>
  <si>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</si>
  <si>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</si>
  <si>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</si>
  <si>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</si>
  <si>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</si>
  <si>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</si>
  <si>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</si>
  <si>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</si>
  <si>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</si>
  <si>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</si>
  <si>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</si>
  <si>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</si>
  <si>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</si>
  <si>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</si>
  <si>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</si>
  <si>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</si>
  <si>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</si>
  <si>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</si>
  <si>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</si>
  <si>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</si>
  <si>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</si>
  <si>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</si>
  <si>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</si>
  <si>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</si>
  <si>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</si>
  <si>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</si>
  <si>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</si>
  <si>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</si>
  <si>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</si>
  <si>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</si>
  <si>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</si>
  <si>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</si>
  <si>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</si>
  <si>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</si>
  <si>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</si>
  <si>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</si>
  <si>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</si>
  <si>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</si>
  <si>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</si>
  <si>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</si>
  <si>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</si>
  <si>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</si>
  <si>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</si>
  <si>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</si>
  <si>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</si>
  <si>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</si>
  <si>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</si>
  <si>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</si>
  <si>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</si>
  <si>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</si>
  <si>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</si>
  <si>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</si>
  <si>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</si>
  <si>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</si>
  <si>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</si>
  <si>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</si>
  <si>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</si>
  <si>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</si>
  <si>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</si>
  <si>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</si>
  <si>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</si>
  <si>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</si>
  <si>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</si>
  <si>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</si>
  <si>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</si>
  <si>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</si>
  <si>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</si>
  <si>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</si>
  <si>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</si>
  <si>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</si>
  <si>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</si>
  <si>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</si>
  <si>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</si>
  <si>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</si>
  <si>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</si>
  <si>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</si>
  <si>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</si>
  <si>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</si>
  <si>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</si>
  <si>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</si>
  <si>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</si>
  <si>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</si>
  <si>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</si>
  <si>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</si>
  <si>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</si>
  <si>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</si>
  <si>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</si>
  <si>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</si>
  <si>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</si>
  <si>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</si>
  <si>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</si>
  <si>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</si>
  <si>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</si>
  <si>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</si>
  <si>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</si>
  <si>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</si>
  <si>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</si>
  <si>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</si>
  <si>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</si>
  <si>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</si>
  <si>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</si>
  <si>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</si>
  <si>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</si>
  <si>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</si>
  <si>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</si>
  <si>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</si>
  <si>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</si>
  <si>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</si>
  <si>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</si>
  <si>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</si>
  <si>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</si>
  <si>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</si>
  <si>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</si>
  <si>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</si>
  <si>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</si>
  <si>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</si>
  <si>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</si>
  <si>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</si>
  <si>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</si>
  <si>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</si>
  <si>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</si>
  <si>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</si>
  <si>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</si>
  <si>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</si>
  <si>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</si>
  <si>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</si>
  <si>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</si>
  <si>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</si>
  <si>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</si>
  <si>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</si>
  <si>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</si>
  <si>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</si>
  <si>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</si>
  <si>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</si>
  <si>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</si>
  <si>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</si>
  <si>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</si>
  <si>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</si>
  <si>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</si>
  <si>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</si>
  <si>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</si>
  <si>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</si>
  <si>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</si>
  <si>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</si>
  <si>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</si>
  <si>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</si>
  <si>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</si>
  <si>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</si>
  <si>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</si>
  <si>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</si>
  <si>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</si>
  <si>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</si>
  <si>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</si>
  <si>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</si>
  <si>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</si>
  <si>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</si>
  <si>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</si>
  <si>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</si>
  <si>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</si>
  <si>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</si>
  <si>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</si>
  <si>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</si>
  <si>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</si>
  <si>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</si>
  <si>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</si>
  <si>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</si>
  <si>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</si>
  <si>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</si>
  <si>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</si>
  <si>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</si>
  <si>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</si>
  <si>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</si>
  <si>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</si>
  <si>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</si>
  <si>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</si>
  <si>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</si>
  <si>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</si>
  <si>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</si>
  <si>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</si>
  <si>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</si>
  <si>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</si>
  <si>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</si>
  <si>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</si>
  <si>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</si>
  <si>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</si>
  <si>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</si>
  <si>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</si>
  <si>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</si>
  <si>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</si>
  <si>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</si>
  <si>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</si>
  <si>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</si>
  <si>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</si>
  <si>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</si>
  <si>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</si>
  <si>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</si>
  <si>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</si>
  <si>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</si>
  <si>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</si>
  <si>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</si>
  <si>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</si>
  <si>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</si>
  <si>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</si>
  <si>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</si>
  <si>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</si>
  <si>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</si>
  <si>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</si>
  <si>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</si>
  <si>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</si>
  <si>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</si>
  <si>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</si>
  <si>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</si>
  <si>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</si>
  <si>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</si>
  <si>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</si>
  <si>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</si>
  <si>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</si>
  <si>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</si>
  <si>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</si>
  <si>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</si>
  <si>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</si>
  <si>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</si>
  <si>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</si>
  <si>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</si>
  <si>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</si>
  <si>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</si>
  <si>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</si>
  <si>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</si>
  <si>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</si>
  <si>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</si>
  <si>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</si>
  <si>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</si>
  <si>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</si>
  <si>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</si>
  <si>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</si>
  <si>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</si>
  <si>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</si>
  <si>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</si>
  <si>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</si>
  <si>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</si>
  <si>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</si>
  <si>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</si>
  <si>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</si>
  <si>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</si>
  <si>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</si>
  <si>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</si>
  <si>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</si>
  <si>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</si>
  <si>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</si>
  <si>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</si>
  <si>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</si>
  <si>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</si>
  <si>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</si>
  <si>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</si>
  <si>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</si>
  <si>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</si>
  <si>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</si>
  <si>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</si>
  <si>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</si>
  <si>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</si>
  <si>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</si>
  <si>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</si>
  <si>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</si>
  <si>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</si>
  <si>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</si>
  <si>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</si>
  <si>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</si>
  <si>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</si>
  <si>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</si>
  <si>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</si>
  <si>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</si>
  <si>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</si>
  <si>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</si>
  <si>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</si>
  <si>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</si>
  <si>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</si>
  <si>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</si>
  <si>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</si>
  <si>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</si>
  <si>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</si>
  <si>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</si>
  <si>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</si>
  <si>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</si>
  <si>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</si>
  <si>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</si>
  <si>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</si>
  <si>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</si>
  <si>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</si>
  <si>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</si>
  <si>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</si>
  <si>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</si>
  <si>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</si>
  <si>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</si>
  <si>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</si>
  <si>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</si>
  <si>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</si>
  <si>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</si>
  <si>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</si>
  <si>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</si>
  <si>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</si>
  <si>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</si>
  <si>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</si>
  <si>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</si>
  <si>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</si>
  <si>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</si>
  <si>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</si>
  <si>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</si>
  <si>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</si>
  <si>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</si>
  <si>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</si>
  <si>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</si>
  <si>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</si>
  <si>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</si>
  <si>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</si>
  <si>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</si>
  <si>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</si>
  <si>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</si>
  <si>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</si>
  <si>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</si>
  <si>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</si>
  <si>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</si>
  <si>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</si>
  <si>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</si>
  <si>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</si>
  <si>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</si>
  <si>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</si>
  <si>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</si>
  <si>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</si>
  <si>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</si>
  <si>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</si>
  <si>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</si>
  <si>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</si>
  <si>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</si>
  <si>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</si>
  <si>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</si>
  <si>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</si>
  <si>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</si>
  <si>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</si>
  <si>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</si>
  <si>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</si>
  <si>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</si>
  <si>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</si>
  <si>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</si>
  <si>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</si>
  <si>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</si>
  <si>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</si>
  <si>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</si>
  <si>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</si>
  <si>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</si>
  <si>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</si>
  <si>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</si>
  <si>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</si>
  <si>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</si>
  <si>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</si>
  <si>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</si>
  <si>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</si>
  <si>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</si>
  <si>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</si>
  <si>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</si>
  <si>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</si>
  <si>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</si>
  <si>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</si>
  <si>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</si>
  <si>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</si>
  <si>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</si>
  <si>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</si>
  <si>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</si>
  <si>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</si>
  <si>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</si>
  <si>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</si>
  <si>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</si>
  <si>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</si>
  <si>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</si>
  <si>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</si>
  <si>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</si>
  <si>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</si>
  <si>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</si>
  <si>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</si>
  <si>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</si>
  <si>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</si>
  <si>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</si>
  <si>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</si>
  <si>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</si>
  <si>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</si>
  <si>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</si>
  <si>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</si>
  <si>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</si>
  <si>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</si>
  <si>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</si>
  <si>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</si>
  <si>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</si>
  <si>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</si>
  <si>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</si>
  <si>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</si>
  <si>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</si>
  <si>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</si>
  <si>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</si>
  <si>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</si>
  <si>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</si>
  <si>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</si>
  <si>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</si>
  <si>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</si>
  <si>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</si>
  <si>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</si>
  <si>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</si>
  <si>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</si>
  <si>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</si>
  <si>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</si>
  <si>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</si>
  <si>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</si>
  <si>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</si>
  <si>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</si>
  <si>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</si>
  <si>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</si>
  <si>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</si>
  <si>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</si>
  <si>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</si>
  <si>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</si>
  <si>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</si>
  <si>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</si>
  <si>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</si>
  <si>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</si>
  <si>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</si>
  <si>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</si>
  <si>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</si>
  <si>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</si>
  <si>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</si>
  <si>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</si>
  <si>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</si>
  <si>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</si>
  <si>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</si>
  <si>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</si>
  <si>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</si>
  <si>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</si>
  <si>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</si>
  <si>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</si>
  <si>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</si>
  <si>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</si>
  <si>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</si>
  <si>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</si>
  <si>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</si>
  <si>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</si>
  <si>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</si>
  <si>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</si>
  <si>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</si>
  <si>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</si>
  <si>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</si>
  <si>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</si>
  <si>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</si>
  <si>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</si>
  <si>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</si>
  <si>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</si>
  <si>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</si>
  <si>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</si>
  <si>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</si>
  <si>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</si>
  <si>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</si>
  <si>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</si>
  <si>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</si>
  <si>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</si>
  <si>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</si>
  <si>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</si>
  <si>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</si>
  <si>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</si>
  <si>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</si>
  <si>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</si>
  <si>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</si>
  <si>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</si>
  <si>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</si>
  <si>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</si>
  <si>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</si>
  <si>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</si>
  <si>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</si>
  <si>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</si>
  <si>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</si>
  <si>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</si>
  <si>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</si>
  <si>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</si>
  <si>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</si>
  <si>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</si>
  <si>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</si>
  <si>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</si>
  <si>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</si>
  <si>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</si>
  <si>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</si>
  <si>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</si>
  <si>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</si>
  <si>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</si>
  <si>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</si>
  <si>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</si>
  <si>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</si>
  <si>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</si>
  <si>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</si>
  <si>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</si>
  <si>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</si>
  <si>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</si>
  <si>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</si>
  <si>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</si>
  <si>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</si>
  <si>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</si>
  <si>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</si>
  <si>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</si>
  <si>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</si>
  <si>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</si>
  <si>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</si>
  <si>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</si>
  <si>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</si>
  <si>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</si>
  <si>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</si>
  <si>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</si>
  <si>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</si>
  <si>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</si>
  <si>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</si>
  <si>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</si>
  <si>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</si>
  <si>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</si>
  <si>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</si>
  <si>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</si>
  <si>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</si>
  <si>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</si>
  <si>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</si>
  <si>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</si>
  <si>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</si>
  <si>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</si>
  <si>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</si>
  <si>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</si>
  <si>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</si>
  <si>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</si>
  <si>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</si>
  <si>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</si>
  <si>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</si>
  <si>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</si>
  <si>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</si>
  <si>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</si>
  <si>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</si>
  <si>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</si>
  <si>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</si>
  <si>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</si>
  <si>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</si>
  <si>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</si>
  <si>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</si>
  <si>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</si>
  <si>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</si>
  <si>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</si>
  <si>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</si>
  <si>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</si>
  <si>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</si>
  <si>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</si>
  <si>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</si>
  <si>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</si>
  <si>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</si>
  <si>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</si>
  <si>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</si>
  <si>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</si>
  <si>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</si>
  <si>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</si>
  <si>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</si>
  <si>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</si>
  <si>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</si>
  <si>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</si>
  <si>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</si>
  <si>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</si>
  <si>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</si>
  <si>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</si>
  <si>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</si>
  <si>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</si>
  <si>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</si>
  <si>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</si>
  <si>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</si>
  <si>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</si>
  <si>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</si>
  <si>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</si>
  <si>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</si>
  <si>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</si>
  <si>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</si>
  <si>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</si>
  <si>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</si>
  <si>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</si>
  <si>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</si>
  <si>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</si>
  <si>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</si>
  <si>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</si>
  <si>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</si>
  <si>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</si>
  <si>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</si>
  <si>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</si>
  <si>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</si>
  <si>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</si>
  <si>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</si>
  <si>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</si>
  <si>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</si>
  <si>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</si>
  <si>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</si>
  <si>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</si>
  <si>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</si>
  <si>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</si>
  <si>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</si>
  <si>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</si>
  <si>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</si>
  <si>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</si>
  <si>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</si>
  <si>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</si>
  <si>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</si>
  <si>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</si>
  <si>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</si>
  <si>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</si>
  <si>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</si>
  <si>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</si>
  <si>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</si>
  <si>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</si>
  <si>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</si>
  <si>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</si>
  <si>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</si>
  <si>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</si>
  <si>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</si>
  <si>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</si>
  <si>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</si>
  <si>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</si>
  <si>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</si>
  <si>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</si>
  <si>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</si>
  <si>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</si>
  <si>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</si>
  <si>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</si>
  <si>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</si>
  <si>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</si>
  <si>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</si>
  <si>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</si>
  <si>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</si>
  <si>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</si>
  <si>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</si>
  <si>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</si>
  <si>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</si>
  <si>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</si>
  <si>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</si>
  <si>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</si>
  <si>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</si>
  <si>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</si>
  <si>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</si>
  <si>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</si>
  <si>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</si>
  <si>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</si>
  <si>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</si>
  <si>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</si>
  <si>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</si>
  <si>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</si>
  <si>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</si>
  <si>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</si>
  <si>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</si>
  <si>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</si>
  <si>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</si>
  <si>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</si>
  <si>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</si>
  <si>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</si>
  <si>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</si>
  <si>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</si>
  <si>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</si>
  <si>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</si>
  <si>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</si>
  <si>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</si>
  <si>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</si>
  <si>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</si>
  <si>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</si>
  <si>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</si>
  <si>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</si>
  <si>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</si>
  <si>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</si>
  <si>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</si>
  <si>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</si>
  <si>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</si>
  <si>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</si>
  <si>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</si>
  <si>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</si>
  <si>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</si>
  <si>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</si>
  <si>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</si>
  <si>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</si>
  <si>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</si>
  <si>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</si>
  <si>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</si>
  <si>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</si>
  <si>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</si>
  <si>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</si>
  <si>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</si>
  <si>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</si>
  <si>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</si>
  <si>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</si>
  <si>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</si>
  <si>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</si>
  <si>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</si>
  <si>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</si>
  <si>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</si>
  <si>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</si>
  <si>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</si>
  <si>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</si>
  <si>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</si>
  <si>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</si>
  <si>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</si>
  <si>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</si>
  <si>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</si>
  <si>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</si>
  <si>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</si>
  <si>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</si>
  <si>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</si>
  <si>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</si>
  <si>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</si>
  <si>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</si>
  <si>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</si>
  <si>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</si>
  <si>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</si>
  <si>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</si>
  <si>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</si>
  <si>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</si>
  <si>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</si>
  <si>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</si>
  <si>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</si>
  <si>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</si>
  <si>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</si>
  <si>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</si>
  <si>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</si>
  <si>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</si>
  <si>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</si>
  <si>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</si>
  <si>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</si>
  <si>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</si>
  <si>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</si>
  <si>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</si>
  <si>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</si>
  <si>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</si>
  <si>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</si>
  <si>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</si>
  <si>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</si>
  <si>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</si>
  <si>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</si>
  <si>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</si>
  <si>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</si>
  <si>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</si>
  <si>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</si>
  <si>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</si>
  <si>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</si>
  <si>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</si>
  <si>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</si>
  <si>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</si>
  <si>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</si>
  <si>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</si>
  <si>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</si>
  <si>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</si>
  <si>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</si>
  <si>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</si>
  <si>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</si>
  <si>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</si>
  <si>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</si>
  <si>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</si>
  <si>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</si>
  <si>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</si>
  <si>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</si>
  <si>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</si>
  <si>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</si>
  <si>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</si>
  <si>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</si>
  <si>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</si>
  <si>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</si>
  <si>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</si>
  <si>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</si>
  <si>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</si>
  <si>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</si>
  <si>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</si>
  <si>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</si>
  <si>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</si>
  <si>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</si>
  <si>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</si>
  <si>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</si>
  <si>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</si>
  <si>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</si>
  <si>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</si>
  <si>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</si>
  <si>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</si>
  <si>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</si>
  <si>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</si>
  <si>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</si>
  <si>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</si>
  <si>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</si>
  <si>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</si>
  <si>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</si>
  <si>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</si>
  <si>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</si>
  <si>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</si>
  <si>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</si>
  <si>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</si>
  <si>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</si>
  <si>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</si>
  <si>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</si>
  <si>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</si>
  <si>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</si>
  <si>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</si>
  <si>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</si>
  <si>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</si>
  <si>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</si>
  <si>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</si>
  <si>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</si>
  <si>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</si>
  <si>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</si>
  <si>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</si>
  <si>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</si>
  <si>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</si>
  <si>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</si>
  <si>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</si>
  <si>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</si>
  <si>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</si>
  <si>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</si>
  <si>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</si>
  <si>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</si>
  <si>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</si>
  <si>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</si>
  <si>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</si>
  <si>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</si>
  <si>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</si>
  <si>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</si>
  <si>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</si>
  <si>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</si>
  <si>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</si>
  <si>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</si>
  <si>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</si>
  <si>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</si>
  <si>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</si>
  <si>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</si>
  <si>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</si>
  <si>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</si>
  <si>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</si>
  <si>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</si>
  <si>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</si>
  <si>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</si>
  <si>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</si>
  <si>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</si>
  <si>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</si>
  <si>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</si>
  <si>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</si>
  <si>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</si>
  <si>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</si>
  <si>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</si>
  <si>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</si>
  <si>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</si>
  <si>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</si>
  <si>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</si>
  <si>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</si>
  <si>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</si>
  <si>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</si>
  <si>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</si>
  <si>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</si>
  <si>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</si>
  <si>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</si>
  <si>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</si>
  <si>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</si>
  <si>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</si>
  <si>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</si>
  <si>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</si>
  <si>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</si>
  <si>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</si>
  <si>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</si>
  <si>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</si>
  <si>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</si>
  <si>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</si>
  <si>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</si>
  <si>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</si>
  <si>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</si>
  <si>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</si>
  <si>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</si>
  <si>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</si>
  <si>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</si>
  <si>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</si>
  <si>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</si>
  <si>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</si>
  <si>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</si>
  <si>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</si>
  <si>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</si>
  <si>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</si>
  <si>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</si>
  <si>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</si>
  <si>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</si>
  <si>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</si>
  <si>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</si>
  <si>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</si>
  <si>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</si>
  <si>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</si>
  <si>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</si>
  <si>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</si>
  <si>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</si>
  <si>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</si>
  <si>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</si>
  <si>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</si>
  <si>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</si>
  <si>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</si>
  <si>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</si>
  <si>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</si>
  <si>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</si>
  <si>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</si>
  <si>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</si>
  <si>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</si>
  <si>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</si>
  <si>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</si>
  <si>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</si>
  <si>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</si>
  <si>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</si>
  <si>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</si>
  <si>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</si>
  <si>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</si>
  <si>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</si>
  <si>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</si>
  <si>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</si>
  <si>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</si>
  <si>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</si>
  <si>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</si>
  <si>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</si>
  <si>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</si>
  <si>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</si>
  <si>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</si>
  <si>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</si>
  <si>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</si>
  <si>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</si>
  <si>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</si>
  <si>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</si>
  <si>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</si>
  <si>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</si>
  <si>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</si>
  <si>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</si>
  <si>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</si>
  <si>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</si>
  <si>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</si>
  <si>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</si>
  <si>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</si>
  <si>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</si>
  <si>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</si>
  <si>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</si>
  <si>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</si>
  <si>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</si>
  <si>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</si>
  <si>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</si>
  <si>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</si>
  <si>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</si>
  <si>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</si>
  <si>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</si>
  <si>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</si>
  <si>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</si>
  <si>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</si>
  <si>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</si>
  <si>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</si>
  <si>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</si>
  <si>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</si>
  <si>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</si>
  <si>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</si>
  <si>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</si>
  <si>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</si>
  <si>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</si>
  <si>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</si>
  <si>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</si>
  <si>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</si>
  <si>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</si>
  <si>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</si>
  <si>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</si>
  <si>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</si>
  <si>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</si>
  <si>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</si>
  <si>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</si>
  <si>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</si>
  <si>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</si>
  <si>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</si>
  <si>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</si>
  <si>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</si>
  <si>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</si>
  <si>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</si>
  <si>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</si>
  <si>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</si>
  <si>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</si>
  <si>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</si>
  <si>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</si>
  <si>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</si>
  <si>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</si>
  <si>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</si>
  <si>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</si>
  <si>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</si>
  <si>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</si>
  <si>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</si>
  <si>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</si>
  <si>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</si>
  <si>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</si>
  <si>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</si>
  <si>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</si>
  <si>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</si>
  <si>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</si>
  <si>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</si>
  <si>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</si>
  <si>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</si>
  <si>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</si>
  <si>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</si>
  <si>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</si>
  <si>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</si>
  <si>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</si>
  <si>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</si>
  <si>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</si>
  <si>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</si>
  <si>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</si>
  <si>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</si>
  <si>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</si>
  <si>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</si>
  <si>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</si>
  <si>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</si>
  <si>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</si>
  <si>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</si>
  <si>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</si>
  <si>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</si>
  <si>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</si>
  <si>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</si>
  <si>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</si>
  <si>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</si>
  <si>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</si>
  <si>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</si>
  <si>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</si>
  <si>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</si>
  <si>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</si>
  <si>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</si>
  <si>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</si>
  <si>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</si>
  <si>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</si>
  <si>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</si>
  <si>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</si>
  <si>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</si>
  <si>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</si>
  <si>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</si>
  <si>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</si>
  <si>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</si>
  <si>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</si>
  <si>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</si>
  <si>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</si>
  <si>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</si>
  <si>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</si>
  <si>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</si>
  <si>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</si>
  <si>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</si>
  <si>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</si>
  <si>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</si>
  <si>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</si>
  <si>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</si>
  <si>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</si>
  <si>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</si>
  <si>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</si>
  <si>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</si>
  <si>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</si>
  <si>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</si>
  <si>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</si>
  <si>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</si>
  <si>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</si>
  <si>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</si>
  <si>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</si>
  <si>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</si>
  <si>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</si>
  <si>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</si>
  <si>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</si>
  <si>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</si>
  <si>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</si>
  <si>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</si>
  <si>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</si>
  <si>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</si>
  <si>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</si>
  <si>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</si>
  <si>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</si>
  <si>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</si>
  <si>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</si>
  <si>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</si>
  <si>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</si>
  <si>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</si>
  <si>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</si>
  <si>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</si>
  <si>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</si>
  <si>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</si>
  <si>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</si>
  <si>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</si>
  <si>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</si>
  <si>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</si>
  <si>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</si>
  <si>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</si>
  <si>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</si>
  <si>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</si>
  <si>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</si>
  <si>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</si>
  <si>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</si>
  <si>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</si>
  <si>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</si>
  <si>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</si>
  <si>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</si>
  <si>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</si>
  <si>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</si>
  <si>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</si>
  <si>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</si>
  <si>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</si>
  <si>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</si>
  <si>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</si>
  <si>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</si>
  <si>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</si>
  <si>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</si>
  <si>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</si>
  <si>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</si>
  <si>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</si>
  <si>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</si>
  <si>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</si>
  <si>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</si>
  <si>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</si>
  <si>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</si>
  <si>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</si>
  <si>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</si>
  <si>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</si>
  <si>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</si>
  <si>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</si>
  <si>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</si>
  <si>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</si>
  <si>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</si>
  <si>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</si>
  <si>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</si>
  <si>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</si>
  <si>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</si>
  <si>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</si>
  <si>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</si>
  <si>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</si>
  <si>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</si>
  <si>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</si>
  <si>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</si>
  <si>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</si>
  <si>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</si>
  <si>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</si>
  <si>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</si>
  <si>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</si>
  <si>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</si>
  <si>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</si>
  <si>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</si>
  <si>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</si>
  <si>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</si>
  <si>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</si>
  <si>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</si>
  <si>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</si>
  <si>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</si>
  <si>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</si>
  <si>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</si>
  <si>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</si>
  <si>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</si>
  <si>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</si>
  <si>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</si>
  <si>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</si>
  <si>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</si>
  <si>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</si>
  <si>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</si>
  <si>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</si>
  <si>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</si>
  <si>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</si>
  <si>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</si>
  <si>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</si>
  <si>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</si>
  <si>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</si>
  <si>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</si>
  <si>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</si>
  <si>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</si>
  <si>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</si>
  <si>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</si>
  <si>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</si>
  <si>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</si>
  <si>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</si>
  <si>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</si>
  <si>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</si>
  <si>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</si>
  <si>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</si>
  <si>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</si>
  <si>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</si>
  <si>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</si>
  <si>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</si>
  <si>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</si>
  <si>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</si>
  <si>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</si>
  <si>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</si>
  <si>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</si>
  <si>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</si>
  <si>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</si>
  <si>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</si>
  <si>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</si>
  <si>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</si>
  <si>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</si>
  <si>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</si>
  <si>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</si>
  <si>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</si>
  <si>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</si>
  <si>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</si>
  <si>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</si>
  <si>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</si>
  <si>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</si>
  <si>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</si>
  <si>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</si>
  <si>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</si>
  <si>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</si>
  <si>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</si>
  <si>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</si>
  <si>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</si>
  <si>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</si>
  <si>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</si>
  <si>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</si>
  <si>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</si>
  <si>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</si>
  <si>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</si>
  <si>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</si>
  <si>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</si>
  <si>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</si>
  <si>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</si>
  <si>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</si>
  <si>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</si>
  <si>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</si>
  <si>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</si>
  <si>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</si>
  <si>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</si>
  <si>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</si>
  <si>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</si>
  <si>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</si>
  <si>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</si>
  <si>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</si>
  <si>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</si>
  <si>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</si>
  <si>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</si>
  <si>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</si>
  <si>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</si>
  <si>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</si>
  <si>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</si>
  <si>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</si>
  <si>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</si>
  <si>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</si>
  <si>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</si>
  <si>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</si>
  <si>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</si>
  <si>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</si>
  <si>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</si>
  <si>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</si>
  <si>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</si>
  <si>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</si>
  <si>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</si>
  <si>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</si>
  <si>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</si>
  <si>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</si>
  <si>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</si>
  <si>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</si>
  <si>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</si>
  <si>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</si>
  <si>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</si>
  <si>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</si>
  <si>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</si>
  <si>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</si>
  <si>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</si>
  <si>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</si>
  <si>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</si>
  <si>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</si>
  <si>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</si>
  <si>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</si>
  <si>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</si>
  <si>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</si>
  <si>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</si>
  <si>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</si>
  <si>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</si>
  <si>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</si>
  <si>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</si>
  <si>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</si>
  <si>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</si>
  <si>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</si>
  <si>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</si>
  <si>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</si>
  <si>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</si>
  <si>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</si>
  <si>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</si>
  <si>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</si>
  <si>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</si>
  <si>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</si>
  <si>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</si>
  <si>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</si>
  <si>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</si>
  <si>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</si>
  <si>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</si>
  <si>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</si>
  <si>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</si>
  <si>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</si>
  <si>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</si>
  <si>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</si>
  <si>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</si>
  <si>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</si>
  <si>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</si>
  <si>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</si>
  <si>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</si>
  <si>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</si>
  <si>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</si>
  <si>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</si>
  <si>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</si>
  <si>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</si>
  <si>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</si>
  <si>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</si>
  <si>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</si>
  <si>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</si>
  <si>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</si>
  <si>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</si>
  <si>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</si>
  <si>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</si>
  <si>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</si>
  <si>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</si>
  <si>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</si>
  <si>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</si>
  <si>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</si>
  <si>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</si>
  <si>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</si>
  <si>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</si>
  <si>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</si>
  <si>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</si>
  <si>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</si>
  <si>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</si>
  <si>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</si>
  <si>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</si>
  <si>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</si>
  <si>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</si>
  <si>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</si>
  <si>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</si>
  <si>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</si>
  <si>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</si>
  <si>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</si>
  <si>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</si>
  <si>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</si>
  <si>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</si>
  <si>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</si>
  <si>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</si>
  <si>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</si>
  <si>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</si>
  <si>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</si>
  <si>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</si>
  <si>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</si>
  <si>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</si>
  <si>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</si>
  <si>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</si>
  <si>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</si>
  <si>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</si>
  <si>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</si>
  <si>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</si>
  <si>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</si>
  <si>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</si>
  <si>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</si>
  <si>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</si>
  <si>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</si>
  <si>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</si>
  <si>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</si>
  <si>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</si>
  <si>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</si>
  <si>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</si>
  <si>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</si>
  <si>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</si>
  <si>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</si>
  <si>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</si>
  <si>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</si>
  <si>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</si>
  <si>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</si>
  <si>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</si>
  <si>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</si>
  <si>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</si>
  <si>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</si>
  <si>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</si>
  <si>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</si>
  <si>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</si>
  <si>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</si>
  <si>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</si>
  <si>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</si>
  <si>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</si>
  <si>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</si>
  <si>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</si>
  <si>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</si>
  <si>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</si>
  <si>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</si>
  <si>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</si>
  <si>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</si>
  <si>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</si>
  <si>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</si>
  <si>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</si>
  <si>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</si>
  <si>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</si>
  <si>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</si>
  <si>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</si>
  <si>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</si>
  <si>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</si>
  <si>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</si>
  <si>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</si>
  <si>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</si>
  <si>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</si>
  <si>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</si>
  <si>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</si>
  <si>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</si>
  <si>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</si>
  <si>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</si>
  <si>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</si>
  <si>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</si>
  <si>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</si>
  <si>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</si>
  <si>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</si>
  <si>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</si>
  <si>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</si>
  <si>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</si>
  <si>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</si>
  <si>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</si>
  <si>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</si>
  <si>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</si>
  <si>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</si>
  <si>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</si>
  <si>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</si>
  <si>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</si>
  <si>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</si>
  <si>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</si>
  <si>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</si>
  <si>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</si>
  <si>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</si>
  <si>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</si>
  <si>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</si>
  <si>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</si>
  <si>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</si>
  <si>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</si>
  <si>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</si>
  <si>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</si>
  <si>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</si>
  <si>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</si>
  <si>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</si>
  <si>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</si>
  <si>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</si>
  <si>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</si>
  <si>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</si>
  <si>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</si>
  <si>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</si>
  <si>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</si>
  <si>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</si>
  <si>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</si>
  <si>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</si>
  <si>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</si>
  <si>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</si>
  <si>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</si>
  <si>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</si>
  <si>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</si>
  <si>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</si>
  <si>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</si>
  <si>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</si>
  <si>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</si>
  <si>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</si>
  <si>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</si>
  <si>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</si>
  <si>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</si>
  <si>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</si>
  <si>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</si>
  <si>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</si>
  <si>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</si>
  <si>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</si>
  <si>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</si>
  <si>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</si>
  <si>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</si>
  <si>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</si>
  <si>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</si>
  <si>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</si>
  <si>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</si>
  <si>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</si>
  <si>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</si>
  <si>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</si>
  <si>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</si>
  <si>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</si>
  <si>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</si>
  <si>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</si>
  <si>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</si>
  <si>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</si>
  <si>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</si>
  <si>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</si>
  <si>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</si>
  <si>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</si>
  <si>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</si>
  <si>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</si>
  <si>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</si>
  <si>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</si>
  <si>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</si>
  <si>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</si>
  <si>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</si>
  <si>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</si>
  <si>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</si>
  <si>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</si>
  <si>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</si>
  <si>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</si>
  <si>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</si>
  <si>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</si>
  <si>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</si>
  <si>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</si>
  <si>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</si>
  <si>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</si>
  <si>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</si>
  <si>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</si>
  <si>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</si>
  <si>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</si>
  <si>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</si>
  <si>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</si>
  <si>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</si>
  <si>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</si>
  <si>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</si>
  <si>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</si>
  <si>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</si>
  <si>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</si>
  <si>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</si>
  <si>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</si>
  <si>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</si>
  <si>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</si>
  <si>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</si>
  <si>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</si>
  <si>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</si>
  <si>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</si>
  <si>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</si>
  <si>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</si>
  <si>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</si>
  <si>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</si>
  <si>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</si>
  <si>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</si>
  <si>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</si>
  <si>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</si>
  <si>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</si>
  <si>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</si>
  <si>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</si>
  <si>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</si>
  <si>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</si>
  <si>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</si>
  <si>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</si>
  <si>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</si>
  <si>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</si>
  <si>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</si>
  <si>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</si>
  <si>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</si>
  <si>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</si>
  <si>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</si>
  <si>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</si>
  <si>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</si>
  <si>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</si>
  <si>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</si>
  <si>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</si>
  <si>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</si>
  <si>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</si>
  <si>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</si>
  <si>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</si>
  <si>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</si>
  <si>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</si>
  <si>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</si>
  <si>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</si>
  <si>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</si>
  <si>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</si>
  <si>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</si>
  <si>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</si>
  <si>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</si>
  <si>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</si>
  <si>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</si>
  <si>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</si>
  <si>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</si>
  <si>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</si>
  <si>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</si>
  <si>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</si>
  <si>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</si>
  <si>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</si>
  <si>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</si>
  <si>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</si>
  <si>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</si>
  <si>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</si>
  <si>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</si>
  <si>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</si>
  <si>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</si>
  <si>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</si>
  <si>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</si>
  <si>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</si>
  <si>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</si>
  <si>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</si>
  <si>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</si>
  <si>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</si>
  <si>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</si>
  <si>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</si>
  <si>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</si>
  <si>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</si>
  <si>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</si>
  <si>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</si>
  <si>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</si>
  <si>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</si>
  <si>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</si>
  <si>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</si>
  <si>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</si>
  <si>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</si>
  <si>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</si>
  <si>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</si>
  <si>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</si>
  <si>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</si>
  <si>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</si>
  <si>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</si>
  <si>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</si>
  <si>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</si>
  <si>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</si>
  <si>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</si>
  <si>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</si>
  <si>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</si>
  <si>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</si>
  <si>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</si>
  <si>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</si>
  <si>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</si>
  <si>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</si>
  <si>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</si>
  <si>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</si>
  <si>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</si>
  <si>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</si>
  <si>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</si>
  <si>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</si>
  <si>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</si>
  <si>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</si>
  <si>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</si>
  <si>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</si>
  <si>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</si>
  <si>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</si>
  <si>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</si>
  <si>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</si>
  <si>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</si>
  <si>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</si>
  <si>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</si>
  <si>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</si>
  <si>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</si>
  <si>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</si>
  <si>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</si>
  <si>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</si>
  <si>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</si>
  <si>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</si>
  <si>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</si>
  <si>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</si>
  <si>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</si>
  <si>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</si>
  <si>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</si>
  <si>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</si>
  <si>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</si>
  <si>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</si>
  <si>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</si>
  <si>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</si>
  <si>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</si>
  <si>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</si>
  <si>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</si>
  <si>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</si>
  <si>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</si>
  <si>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</si>
  <si>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</si>
  <si>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</si>
  <si>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</si>
  <si>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</si>
  <si>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</si>
  <si>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</si>
  <si>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</si>
  <si>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</si>
  <si>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</si>
  <si>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</si>
  <si>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</si>
  <si>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</si>
  <si>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</si>
  <si>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</si>
  <si>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</si>
  <si>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</si>
  <si>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</si>
  <si>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</si>
  <si>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</si>
  <si>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</si>
  <si>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</si>
  <si>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</si>
  <si>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</si>
  <si>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</si>
  <si>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</si>
  <si>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</si>
  <si>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</si>
  <si>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</si>
  <si>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</si>
  <si>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</si>
  <si>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</si>
  <si>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</si>
  <si>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</si>
  <si>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</si>
  <si>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</si>
  <si>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</si>
  <si>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</si>
  <si>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</si>
  <si>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</si>
  <si>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</si>
  <si>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</si>
  <si>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</si>
  <si>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</si>
  <si>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</si>
  <si>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</si>
  <si>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</si>
  <si>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</si>
  <si>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</si>
  <si>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</si>
  <si>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</si>
  <si>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</si>
  <si>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</si>
  <si>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</si>
  <si>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</si>
  <si>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</si>
  <si>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</si>
  <si>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</si>
  <si>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</si>
  <si>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</si>
  <si>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</si>
  <si>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</si>
  <si>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</si>
  <si>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</si>
  <si>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</si>
  <si>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</si>
  <si>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</si>
  <si>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</si>
  <si>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</si>
  <si>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</si>
  <si>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</si>
  <si>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</si>
  <si>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</si>
  <si>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</si>
  <si>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</si>
  <si>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</si>
  <si>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</si>
  <si>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</si>
  <si>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</si>
  <si>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</si>
  <si>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</si>
  <si>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</si>
  <si>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</si>
  <si>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</si>
  <si>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</si>
  <si>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</si>
  <si>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</si>
  <si>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</si>
  <si>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</si>
  <si>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</si>
  <si>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</si>
  <si>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</si>
  <si>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</si>
  <si>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</si>
  <si>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</si>
  <si>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</si>
  <si>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</si>
  <si>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</si>
  <si>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</si>
  <si>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</si>
  <si>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</si>
  <si>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</si>
  <si>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</si>
  <si>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</si>
  <si>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</si>
  <si>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</si>
  <si>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</si>
  <si>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</si>
  <si>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</si>
  <si>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</si>
  <si>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</si>
  <si>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</si>
  <si>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</si>
  <si>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</si>
  <si>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</si>
  <si>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</si>
  <si>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</si>
  <si>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</si>
  <si>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</si>
  <si>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</si>
  <si>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</si>
  <si>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</si>
  <si>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</si>
  <si>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</si>
  <si>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</si>
  <si>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</si>
  <si>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</si>
  <si>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</si>
  <si>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</si>
  <si>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</si>
  <si>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</si>
  <si>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</si>
  <si>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</si>
  <si>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</si>
  <si>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</si>
  <si>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</si>
  <si>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</si>
  <si>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</si>
  <si>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</si>
  <si>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</si>
  <si>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</si>
  <si>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</si>
  <si>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</si>
  <si>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</si>
  <si>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</si>
  <si>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</si>
  <si>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</si>
  <si>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</si>
  <si>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</si>
  <si>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</si>
  <si>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</si>
  <si>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</si>
  <si>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</si>
  <si>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</si>
  <si>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</si>
  <si>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</si>
  <si>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</si>
  <si>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</si>
  <si>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</si>
  <si>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</si>
  <si>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</si>
  <si>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</si>
  <si>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</si>
  <si>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</si>
  <si>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</si>
  <si>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</si>
  <si>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</si>
  <si>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</si>
  <si>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</si>
  <si>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</si>
  <si>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</si>
  <si>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</si>
  <si>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</si>
  <si>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</si>
  <si>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</si>
  <si>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</si>
  <si>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</si>
  <si>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</si>
  <si>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</si>
  <si>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</si>
  <si>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</si>
  <si>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</si>
  <si>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</si>
  <si>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</si>
  <si>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</si>
  <si>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</si>
  <si>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</si>
  <si>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</si>
  <si>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</si>
  <si>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</si>
  <si>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</si>
  <si>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</si>
  <si>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</si>
  <si>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</si>
  <si>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</si>
  <si>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</si>
  <si>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</si>
  <si>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</si>
  <si>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</si>
  <si>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</si>
  <si>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</si>
  <si>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</si>
  <si>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</si>
  <si>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</si>
  <si>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</si>
  <si>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</si>
  <si>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</si>
  <si>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</si>
  <si>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</si>
  <si>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</si>
  <si>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</si>
  <si>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</si>
  <si>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</si>
  <si>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</si>
  <si>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</si>
  <si>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</si>
  <si>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</si>
  <si>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</si>
  <si>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</si>
  <si>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</si>
  <si>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</si>
  <si>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</si>
  <si>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</si>
  <si>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</si>
  <si>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</si>
  <si>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</si>
  <si>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</si>
  <si>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</si>
  <si>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</si>
  <si>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</si>
  <si>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</si>
  <si>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</si>
  <si>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</si>
  <si>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</si>
  <si>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</si>
  <si>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</si>
  <si>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</si>
  <si>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</si>
  <si>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</si>
  <si>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</si>
  <si>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</si>
  <si>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</si>
  <si>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</si>
  <si>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</si>
  <si>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</si>
  <si>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</si>
  <si>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</si>
  <si>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</si>
  <si>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</si>
  <si>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</si>
  <si>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</si>
  <si>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</si>
  <si>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</si>
  <si>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</si>
  <si>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</si>
  <si>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</si>
  <si>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</si>
  <si>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</si>
  <si>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</si>
  <si>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</si>
  <si>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</si>
  <si>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</si>
  <si>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</si>
  <si>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</si>
  <si>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</si>
  <si>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</si>
  <si>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</si>
  <si>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</si>
  <si>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</si>
  <si>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</si>
  <si>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</si>
  <si>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</si>
  <si>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</si>
  <si>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</si>
  <si>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</si>
  <si>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</si>
  <si>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</si>
  <si>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</si>
  <si>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</si>
  <si>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</si>
  <si>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</si>
  <si>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</si>
  <si>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</si>
  <si>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</si>
  <si>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</si>
  <si>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</si>
  <si>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</si>
  <si>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</si>
  <si>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</si>
  <si>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</si>
  <si>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</si>
  <si>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</si>
  <si>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</si>
  <si>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</si>
  <si>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</si>
  <si>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</si>
  <si>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</si>
  <si>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</si>
  <si>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</si>
  <si>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</si>
  <si>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</si>
  <si>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</si>
  <si>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</si>
  <si>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</si>
  <si>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</si>
  <si>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</si>
  <si>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</si>
  <si>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</si>
  <si>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</si>
  <si>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</si>
  <si>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</si>
  <si>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</si>
  <si>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</si>
  <si>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</si>
  <si>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</si>
  <si>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</si>
  <si>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</si>
  <si>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</si>
  <si>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</si>
  <si>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</si>
  <si>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</si>
  <si>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</si>
  <si>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</si>
  <si>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</si>
  <si>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</si>
  <si>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</si>
  <si>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</si>
  <si>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</si>
  <si>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</si>
  <si>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</si>
  <si>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</si>
  <si>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</si>
  <si>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</si>
  <si>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</si>
  <si>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</si>
  <si>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</si>
  <si>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</si>
  <si>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</si>
  <si>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</si>
  <si>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</si>
  <si>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</si>
  <si>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</si>
  <si>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</si>
  <si>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</si>
  <si>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</si>
  <si>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</si>
  <si>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</si>
  <si>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</si>
  <si>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</si>
  <si>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</si>
  <si>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</si>
  <si>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</si>
  <si>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</si>
  <si>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</si>
  <si>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</si>
  <si>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</si>
  <si>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</si>
  <si>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</si>
  <si>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</si>
  <si>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</si>
  <si>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</si>
  <si>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</si>
  <si>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</si>
  <si>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</si>
  <si>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</si>
  <si>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</si>
  <si>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</si>
  <si>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</si>
  <si>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</si>
  <si>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</si>
  <si>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</si>
  <si>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</si>
  <si>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</si>
  <si>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</si>
  <si>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</si>
  <si>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</si>
  <si>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</si>
  <si>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</si>
  <si>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</si>
  <si>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</si>
  <si>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</si>
  <si>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</si>
  <si>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</si>
  <si>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</si>
  <si>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</si>
  <si>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</si>
  <si>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</si>
  <si>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</si>
  <si>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</si>
  <si>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</si>
  <si>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</si>
  <si>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</si>
  <si>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</si>
  <si>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</si>
  <si>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</si>
  <si>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</si>
  <si>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</si>
  <si>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</si>
  <si>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</si>
  <si>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</si>
  <si>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</si>
  <si>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</si>
  <si>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</si>
  <si>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</si>
  <si>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</si>
  <si>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</si>
  <si>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</si>
  <si>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</si>
  <si>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</si>
  <si>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</si>
  <si>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</si>
  <si>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</si>
  <si>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</si>
  <si>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</si>
  <si>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</si>
  <si>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</si>
  <si>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</si>
  <si>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</si>
  <si>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</si>
  <si>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</si>
  <si>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</si>
  <si>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</si>
  <si>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</si>
  <si>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</si>
  <si>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</si>
  <si>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</si>
  <si>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</si>
  <si>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</si>
  <si>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</si>
  <si>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</si>
  <si>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</si>
  <si>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</si>
  <si>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</si>
  <si>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</si>
  <si>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</si>
  <si>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</si>
  <si>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</si>
  <si>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</si>
  <si>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</si>
  <si>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</si>
  <si>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</si>
  <si>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</si>
  <si>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</si>
  <si>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</si>
  <si>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</si>
  <si>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</si>
  <si>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</si>
  <si>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</si>
  <si>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</si>
  <si>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</si>
  <si>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</si>
  <si>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</si>
  <si>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</si>
  <si>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</si>
  <si>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</si>
  <si>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</si>
  <si>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</si>
  <si>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</si>
  <si>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</si>
  <si>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</si>
  <si>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</si>
  <si>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</si>
  <si>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</si>
  <si>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</si>
  <si>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</si>
  <si>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</si>
  <si>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</si>
  <si>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</si>
  <si>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</si>
  <si>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</si>
  <si>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</si>
  <si>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</si>
  <si>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</si>
  <si>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</si>
  <si>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</si>
  <si>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</si>
  <si>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</si>
  <si>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</si>
  <si>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</si>
  <si>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</si>
  <si>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</si>
  <si>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</si>
  <si>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</si>
  <si>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</si>
  <si>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</si>
  <si>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</si>
  <si>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</si>
  <si>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</si>
  <si>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</si>
  <si>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</si>
  <si>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</si>
  <si>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</si>
  <si>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</si>
  <si>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</si>
  <si>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</si>
  <si>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</si>
  <si>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</si>
  <si>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</si>
  <si>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</si>
  <si>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</si>
  <si>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</si>
  <si>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</si>
  <si>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</si>
  <si>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</si>
  <si>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</si>
  <si>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</si>
  <si>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</si>
  <si>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</si>
  <si>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</si>
  <si>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</si>
  <si>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</si>
  <si>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</si>
  <si>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</si>
  <si>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</si>
  <si>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</si>
  <si>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</si>
  <si>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</si>
  <si>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</si>
  <si>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</si>
  <si>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</si>
  <si>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</si>
  <si>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</si>
  <si>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</si>
  <si>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</si>
  <si>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</si>
  <si>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</si>
  <si>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</si>
  <si>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</si>
  <si>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</si>
  <si>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</si>
  <si>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</si>
  <si>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</si>
  <si>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</si>
  <si>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</si>
  <si>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</si>
  <si>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</si>
  <si>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</si>
  <si>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</si>
  <si>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</si>
  <si>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</si>
  <si>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</si>
  <si>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</si>
  <si>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</si>
  <si>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</si>
  <si>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</si>
  <si>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</si>
  <si>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</si>
  <si>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</si>
  <si>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</si>
  <si>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</si>
  <si>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</si>
  <si>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</si>
  <si>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</si>
  <si>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</si>
  <si>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</si>
  <si>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</si>
  <si>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</si>
  <si>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</si>
  <si>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</si>
  <si>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</si>
  <si>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</si>
  <si>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</si>
  <si>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</si>
  <si>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</si>
  <si>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</si>
  <si>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</si>
  <si>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</si>
  <si>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</si>
  <si>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</si>
  <si>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</si>
  <si>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</si>
  <si>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</si>
  <si>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</si>
  <si>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</si>
  <si>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</si>
  <si>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</si>
  <si>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</si>
  <si>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</si>
  <si>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</si>
  <si>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</si>
  <si>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</si>
  <si>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</si>
  <si>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</si>
  <si>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</si>
  <si>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</si>
  <si>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</si>
  <si>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</si>
  <si>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</si>
  <si>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</si>
  <si>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</si>
  <si>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</si>
  <si>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</si>
  <si>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</si>
  <si>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</si>
  <si>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</si>
  <si>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</si>
  <si>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</si>
  <si>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</si>
  <si>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</si>
  <si>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</si>
  <si>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</si>
  <si>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</si>
  <si>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</si>
  <si>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</si>
  <si>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</si>
  <si>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</si>
  <si>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</si>
  <si>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</si>
  <si>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</si>
  <si>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</si>
  <si>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</si>
  <si>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</si>
  <si>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</si>
  <si>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</si>
  <si>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</si>
  <si>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</si>
  <si>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</si>
  <si>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</si>
  <si>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</si>
  <si>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</si>
  <si>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</si>
  <si>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</si>
  <si>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</si>
  <si>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</si>
  <si>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</si>
  <si>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</si>
  <si>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</si>
  <si>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</si>
  <si>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</si>
  <si>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</si>
  <si>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</si>
  <si>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</si>
  <si>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</si>
  <si>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</si>
  <si>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</si>
  <si>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</si>
  <si>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</si>
  <si>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</si>
  <si>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</si>
  <si>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</si>
  <si>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</si>
  <si>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</si>
  <si>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</si>
  <si>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</si>
  <si>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</si>
  <si>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</si>
  <si>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</si>
  <si>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</si>
  <si>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</si>
  <si>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</si>
  <si>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</si>
  <si>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</si>
  <si>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</si>
  <si>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</si>
  <si>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</si>
  <si>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</si>
  <si>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</si>
  <si>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</si>
  <si>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</si>
  <si>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</si>
  <si>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</si>
  <si>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</si>
  <si>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</si>
  <si>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</si>
  <si>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</si>
  <si>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</si>
  <si>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</si>
  <si>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</si>
  <si>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</si>
  <si>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</si>
  <si>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</si>
  <si>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</si>
  <si>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</si>
  <si>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</si>
  <si>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</si>
  <si>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</si>
  <si>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</si>
  <si>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</si>
  <si>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</si>
  <si>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</si>
  <si>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</si>
  <si>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</si>
  <si>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</si>
  <si>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</si>
  <si>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</si>
  <si>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</si>
  <si>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</si>
  <si>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</si>
  <si>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</si>
  <si>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</si>
  <si>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</si>
  <si>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</si>
  <si>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</si>
  <si>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</si>
  <si>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</si>
  <si>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</si>
  <si>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</si>
  <si>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</si>
  <si>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</si>
  <si>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</si>
  <si>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</si>
  <si>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</si>
  <si>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</si>
  <si>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</si>
  <si>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</si>
  <si>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</si>
  <si>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</si>
  <si>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</si>
  <si>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</si>
  <si>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</si>
  <si>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</si>
  <si>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</si>
  <si>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</si>
  <si>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</si>
  <si>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</si>
  <si>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</si>
  <si>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</si>
  <si>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</si>
  <si>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</si>
  <si>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</si>
  <si>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</si>
  <si>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</si>
  <si>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</si>
  <si>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</si>
  <si>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</si>
  <si>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</si>
  <si>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</si>
  <si>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</si>
  <si>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</si>
  <si>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</si>
  <si>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</si>
  <si>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</si>
  <si>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</si>
  <si>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</si>
  <si>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</si>
  <si>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</si>
  <si>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</si>
  <si>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</si>
  <si>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</si>
  <si>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</si>
  <si>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</si>
  <si>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</si>
  <si>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</si>
  <si>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</si>
  <si>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</si>
  <si>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</si>
  <si>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</si>
  <si>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</si>
  <si>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</si>
  <si>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</si>
  <si>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</si>
  <si>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</si>
  <si>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</si>
  <si>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</si>
  <si>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</si>
  <si>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</si>
  <si>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</si>
  <si>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</si>
  <si>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</si>
  <si>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</si>
  <si>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</si>
  <si>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</si>
  <si>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</si>
  <si>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</si>
  <si>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</si>
  <si>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</si>
  <si>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</si>
  <si>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</si>
  <si>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</si>
  <si>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</si>
  <si>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</si>
  <si>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</si>
  <si>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</si>
  <si>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</si>
  <si>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</si>
  <si>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</si>
  <si>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</si>
  <si>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</si>
  <si>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</si>
  <si>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</si>
  <si>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</si>
  <si>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</si>
  <si>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</si>
  <si>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</si>
  <si>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</si>
  <si>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</si>
  <si>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</si>
  <si>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</si>
  <si>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</si>
  <si>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</si>
  <si>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</si>
  <si>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</si>
  <si>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</si>
  <si>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</si>
  <si>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</si>
  <si>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</si>
  <si>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</si>
  <si>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</si>
  <si>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</si>
  <si>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</si>
  <si>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</si>
  <si>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</si>
  <si>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</si>
  <si>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</si>
  <si>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</si>
  <si>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</si>
  <si>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</si>
  <si>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</si>
  <si>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</si>
  <si>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</si>
  <si>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</si>
  <si>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</si>
  <si>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</si>
  <si>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</si>
  <si>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</si>
  <si>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</si>
  <si>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</si>
  <si>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</si>
  <si>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</si>
  <si>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</si>
  <si>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</si>
  <si>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</si>
  <si>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</si>
  <si>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</si>
  <si>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</si>
  <si>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</si>
  <si>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</si>
  <si>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</si>
  <si>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</si>
  <si>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</si>
  <si>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</si>
  <si>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</si>
  <si>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</si>
  <si>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</si>
  <si>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</si>
  <si>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</si>
  <si>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</si>
  <si>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</si>
  <si>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</si>
  <si>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</si>
  <si>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</si>
  <si>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</si>
  <si>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</si>
  <si>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</si>
  <si>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</si>
  <si>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</si>
  <si>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</si>
  <si>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</si>
  <si>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</si>
  <si>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</si>
  <si>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</si>
  <si>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</si>
  <si>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</si>
  <si>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</si>
  <si>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</si>
  <si>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</si>
  <si>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</si>
  <si>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</si>
  <si>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</si>
  <si>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</si>
  <si>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</si>
  <si>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</si>
  <si>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</si>
  <si>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</si>
  <si>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</si>
  <si>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</si>
  <si>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</si>
  <si>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</si>
  <si>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</si>
  <si>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</si>
  <si>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</si>
  <si>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</si>
  <si>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</si>
  <si>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</si>
  <si>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</si>
  <si>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</si>
  <si>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</si>
  <si>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</si>
  <si>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</si>
  <si>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</si>
  <si>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</si>
  <si>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</si>
  <si>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</si>
  <si>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</si>
  <si>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</si>
  <si>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</si>
  <si>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</si>
  <si>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</si>
  <si>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</si>
  <si>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</si>
  <si>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</si>
  <si>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</si>
  <si>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</si>
  <si>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</si>
  <si>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</si>
  <si>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</si>
  <si>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</si>
  <si>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</si>
  <si>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</si>
  <si>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</si>
  <si>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</si>
  <si>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</si>
  <si>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</si>
  <si>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</si>
  <si>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</si>
  <si>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</si>
  <si>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</si>
  <si>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</si>
  <si>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</si>
  <si>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</si>
  <si>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</si>
  <si>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</si>
  <si>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</si>
  <si>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</si>
  <si>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</si>
  <si>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</si>
  <si>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</si>
  <si>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</si>
  <si>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</si>
  <si>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</si>
  <si>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</si>
  <si>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</si>
  <si>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</si>
  <si>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</si>
  <si>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</si>
  <si>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</si>
  <si>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</si>
  <si>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</si>
  <si>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</si>
  <si>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</si>
  <si>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</si>
  <si>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</si>
  <si>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</si>
  <si>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</si>
  <si>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</si>
  <si>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</si>
  <si>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</si>
  <si>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</si>
  <si>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</si>
  <si>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</si>
  <si>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</si>
  <si>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</si>
  <si>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</si>
  <si>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</si>
  <si>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</si>
  <si>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</si>
  <si>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</si>
  <si>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</si>
  <si>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</si>
  <si>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</si>
  <si>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</si>
  <si>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</si>
  <si>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</si>
  <si>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</si>
  <si>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</si>
  <si>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</si>
  <si>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</si>
  <si>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</si>
  <si>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</si>
  <si>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</si>
  <si>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</si>
  <si>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</si>
  <si>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</si>
  <si>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</si>
  <si>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</si>
  <si>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</si>
  <si>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</si>
  <si>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</si>
  <si>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</si>
  <si>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</si>
  <si>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</si>
  <si>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</si>
  <si>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</si>
  <si>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</si>
  <si>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</si>
  <si>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</si>
  <si>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</si>
  <si>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</si>
  <si>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</si>
  <si>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</si>
  <si>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</si>
  <si>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</si>
  <si>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</si>
  <si>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</si>
  <si>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</si>
  <si>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</si>
  <si>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</si>
  <si>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</si>
  <si>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</si>
  <si>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</si>
  <si>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</si>
  <si>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</si>
  <si>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</si>
  <si>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</si>
  <si>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</si>
  <si>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</si>
  <si>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</si>
  <si>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</si>
  <si>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</si>
  <si>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</si>
  <si>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</si>
  <si>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</si>
  <si>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</si>
  <si>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</si>
  <si>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</si>
  <si>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</si>
  <si>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</si>
  <si>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</si>
  <si>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</si>
  <si>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</si>
  <si>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</si>
  <si>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</si>
  <si>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</si>
  <si>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</si>
  <si>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</si>
  <si>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</si>
  <si>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</si>
  <si>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</si>
  <si>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</si>
  <si>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</si>
  <si>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</si>
  <si>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</si>
  <si>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</si>
  <si>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</si>
  <si>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</si>
  <si>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</si>
  <si>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</si>
  <si>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</si>
  <si>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</si>
  <si>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</si>
  <si>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</si>
  <si>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</si>
  <si>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</si>
  <si>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</si>
  <si>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</si>
  <si>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</si>
  <si>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</si>
  <si>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</si>
  <si>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</si>
  <si>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</si>
  <si>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</si>
  <si>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</si>
  <si>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</si>
  <si>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</si>
  <si>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</si>
  <si>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</si>
  <si>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</si>
  <si>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</si>
  <si>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</si>
  <si>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</si>
  <si>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</si>
  <si>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</si>
  <si>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</si>
  <si>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</si>
  <si>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</si>
  <si>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</si>
  <si>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</si>
  <si>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</si>
  <si>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</si>
  <si>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</si>
  <si>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</si>
  <si>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</si>
  <si>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</si>
  <si>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</si>
  <si>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</si>
  <si>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</si>
  <si>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</si>
  <si>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</si>
  <si>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</si>
  <si>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</si>
  <si>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</si>
  <si>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</si>
  <si>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</si>
  <si>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</si>
  <si>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</si>
  <si>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</si>
  <si>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</si>
  <si>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</si>
  <si>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</si>
  <si>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</si>
  <si>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</si>
  <si>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</si>
  <si>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</si>
  <si>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</si>
  <si>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</si>
  <si>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</si>
  <si>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</si>
  <si>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</si>
  <si>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</si>
  <si>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</si>
  <si>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</si>
  <si>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</si>
  <si>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</si>
  <si>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</si>
  <si>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</si>
  <si>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</si>
  <si>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</si>
  <si>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</si>
  <si>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</si>
  <si>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</si>
  <si>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</si>
  <si>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</si>
  <si>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</si>
  <si>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</si>
  <si>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</si>
  <si>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</si>
  <si>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</si>
  <si>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</si>
  <si>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</si>
  <si>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</si>
  <si>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</si>
  <si>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</si>
  <si>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</si>
  <si>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</si>
  <si>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</si>
  <si>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</si>
  <si>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</si>
  <si>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</si>
  <si>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</si>
  <si>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</si>
  <si>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</si>
  <si>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</si>
  <si>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</si>
  <si>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</si>
  <si>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</si>
  <si>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</si>
  <si>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</si>
  <si>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</si>
  <si>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</si>
  <si>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</si>
  <si>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</si>
  <si>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</si>
  <si>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</si>
  <si>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</si>
  <si>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</si>
  <si>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</si>
  <si>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</si>
  <si>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</si>
  <si>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</si>
  <si>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</si>
  <si>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</si>
  <si>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</si>
  <si>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</si>
  <si>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</si>
  <si>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</si>
  <si>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</si>
  <si>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</si>
  <si>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</si>
  <si>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</si>
  <si>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</si>
  <si>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</si>
  <si>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</si>
  <si>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</si>
  <si>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</si>
  <si>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</si>
  <si>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</si>
  <si>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</si>
  <si>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</si>
  <si>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</si>
  <si>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</si>
  <si>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</si>
  <si>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</si>
  <si>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</si>
  <si>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</si>
  <si>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</si>
  <si>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</si>
  <si>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</si>
  <si>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</si>
  <si>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</si>
  <si>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</si>
  <si>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</si>
  <si>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</si>
  <si>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</si>
  <si>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</si>
  <si>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</si>
  <si>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</si>
  <si>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</si>
  <si>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</si>
  <si>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</si>
  <si>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</si>
  <si>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</si>
  <si>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</si>
  <si>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</si>
  <si>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</si>
  <si>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</si>
  <si>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</si>
  <si>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</si>
  <si>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</si>
  <si>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</si>
  <si>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</si>
  <si>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</si>
  <si>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</si>
  <si>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</si>
  <si>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</si>
  <si>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</si>
  <si>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</si>
  <si>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</si>
  <si>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</si>
  <si>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</si>
  <si>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</si>
  <si>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</si>
  <si>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</si>
  <si>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</si>
  <si>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</si>
  <si>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</si>
  <si>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</si>
  <si>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</si>
  <si>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</si>
  <si>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</si>
  <si>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</si>
  <si>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</si>
  <si>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</si>
  <si>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</si>
  <si>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</si>
  <si>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</si>
  <si>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</si>
  <si>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</si>
  <si>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</si>
  <si>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</si>
  <si>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</si>
  <si>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</si>
  <si>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</si>
  <si>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</si>
  <si>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</si>
  <si>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</si>
  <si>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</si>
  <si>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</si>
  <si>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</si>
  <si>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</si>
  <si>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</si>
  <si>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</si>
  <si>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</si>
  <si>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</si>
  <si>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</si>
  <si>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</si>
  <si>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</si>
  <si>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</si>
  <si>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</si>
  <si>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</si>
  <si>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</si>
  <si>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</si>
  <si>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</si>
  <si>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</si>
  <si>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</si>
  <si>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</si>
  <si>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</si>
  <si>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</si>
  <si>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</si>
  <si>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</si>
  <si>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</si>
  <si>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</si>
  <si>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</si>
  <si>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</si>
  <si>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</si>
  <si>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</si>
  <si>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</si>
  <si>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</si>
  <si>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</si>
  <si>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</si>
  <si>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</si>
  <si>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</si>
  <si>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</si>
  <si>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</si>
  <si>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</si>
  <si>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</si>
  <si>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</si>
  <si>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</si>
  <si>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</si>
  <si>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</si>
  <si>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</si>
  <si>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</si>
  <si>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</si>
  <si>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</si>
  <si>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</si>
  <si>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</si>
  <si>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</si>
  <si>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</si>
  <si>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</si>
  <si>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</si>
  <si>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</si>
  <si>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</si>
  <si>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</si>
  <si>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</si>
  <si>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</si>
  <si>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</si>
  <si>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</si>
  <si>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</si>
  <si>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</si>
  <si>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</si>
  <si>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</si>
  <si>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</si>
  <si>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</si>
  <si>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</si>
  <si>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</si>
  <si>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</si>
  <si>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</si>
  <si>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</si>
  <si>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</si>
  <si>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</si>
  <si>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</si>
  <si>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</si>
  <si>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</si>
  <si>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</si>
  <si>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</si>
  <si>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</si>
  <si>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</si>
  <si>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</si>
  <si>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</si>
  <si>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</si>
  <si>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</si>
  <si>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</si>
  <si>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</si>
  <si>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</si>
  <si>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</si>
  <si>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</si>
  <si>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</si>
  <si>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</si>
  <si>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</si>
  <si>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</si>
  <si>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</si>
  <si>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</si>
  <si>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</si>
  <si>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</si>
  <si>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</si>
  <si>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</si>
  <si>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</si>
  <si>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</si>
  <si>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</si>
  <si>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</si>
  <si>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</si>
  <si>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</si>
  <si>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</si>
  <si>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</si>
  <si>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</si>
  <si>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</si>
  <si>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</si>
  <si>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</si>
  <si>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</si>
  <si>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</si>
  <si>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</si>
  <si>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</si>
  <si>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</si>
  <si>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</si>
  <si>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</si>
  <si>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</si>
  <si>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</si>
  <si>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</si>
  <si>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</si>
  <si>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</si>
  <si>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</si>
  <si>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</si>
  <si>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</si>
  <si>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</si>
  <si>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</si>
  <si>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</si>
  <si>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</si>
  <si>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</si>
  <si>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</si>
  <si>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</si>
  <si>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</si>
  <si>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</si>
  <si>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</si>
  <si>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</si>
  <si>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</si>
  <si>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</si>
  <si>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</si>
  <si>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</si>
  <si>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</si>
  <si>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</si>
  <si>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</si>
  <si>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</si>
  <si>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</si>
  <si>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</si>
  <si>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</si>
  <si>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</si>
  <si>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</si>
  <si>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</si>
  <si>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</si>
  <si>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</si>
  <si>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</si>
  <si>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</si>
  <si>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</si>
  <si>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</si>
  <si>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</si>
  <si>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</si>
  <si>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</si>
  <si>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</si>
  <si>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</si>
  <si>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</si>
  <si>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</si>
  <si>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</si>
  <si>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</si>
  <si>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</si>
  <si>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</si>
  <si>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</si>
  <si>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</si>
  <si>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</si>
  <si>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</si>
  <si>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</si>
  <si>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</si>
  <si>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</si>
  <si>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</si>
  <si>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</si>
  <si>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</si>
  <si>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</si>
  <si>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</si>
  <si>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</si>
  <si>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</si>
  <si>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</si>
  <si>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</si>
  <si>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</si>
  <si>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</si>
  <si>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</si>
  <si>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</si>
  <si>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</si>
  <si>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</si>
  <si>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</si>
  <si>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</si>
  <si>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</si>
  <si>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</si>
  <si>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</si>
  <si>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</si>
  <si>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</si>
  <si>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</si>
  <si>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</si>
  <si>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</si>
  <si>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</si>
  <si>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</si>
  <si>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</si>
  <si>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</si>
  <si>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</si>
  <si>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</si>
  <si>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</si>
  <si>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</si>
  <si>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</si>
  <si>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</si>
  <si>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</si>
  <si>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</si>
  <si>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</si>
  <si>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</si>
  <si>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</si>
  <si>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</si>
  <si>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</si>
  <si>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</si>
  <si>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</si>
  <si>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</si>
  <si>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</si>
  <si>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</si>
  <si>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</si>
  <si>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</si>
  <si>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</si>
  <si>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</si>
  <si>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</si>
  <si>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</si>
  <si>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</si>
  <si>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</si>
  <si>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</si>
  <si>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</si>
  <si>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</si>
  <si>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</si>
  <si>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</si>
  <si>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</si>
  <si>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</si>
  <si>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</si>
  <si>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</si>
  <si>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</si>
  <si>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</si>
  <si>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</si>
  <si>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</si>
  <si>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</si>
  <si>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</si>
  <si>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</si>
  <si>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</si>
  <si>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</si>
  <si>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</si>
  <si>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</si>
  <si>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</si>
  <si>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</si>
  <si>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</si>
  <si>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</si>
  <si>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</si>
  <si>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</si>
  <si>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</si>
  <si>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</si>
  <si>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</si>
  <si>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</si>
  <si>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</si>
  <si>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</si>
  <si>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</si>
  <si>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</si>
  <si>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</si>
  <si>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</si>
  <si>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</si>
  <si>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</si>
  <si>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</si>
  <si>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</si>
  <si>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</si>
  <si>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</si>
  <si>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</si>
  <si>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</si>
  <si>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</si>
  <si>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</si>
  <si>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</si>
  <si>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</si>
  <si>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</si>
  <si>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</si>
  <si>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</si>
  <si>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</si>
  <si>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</si>
  <si>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</si>
  <si>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</si>
  <si>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</si>
  <si>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</si>
  <si>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</si>
  <si>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</si>
  <si>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</si>
  <si>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</si>
  <si>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</si>
  <si>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</si>
  <si>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</si>
  <si>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</si>
  <si>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</si>
  <si>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</si>
  <si>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</si>
  <si>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</si>
  <si>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</si>
  <si>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</si>
  <si>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</si>
  <si>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</si>
  <si>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</si>
  <si>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</si>
  <si>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</si>
  <si>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</si>
  <si>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</si>
  <si>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</si>
  <si>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</si>
  <si>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</si>
  <si>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</si>
  <si>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</si>
  <si>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</si>
  <si>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</si>
  <si>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</si>
  <si>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</si>
  <si>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</si>
  <si>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</si>
  <si>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</si>
  <si>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</si>
  <si>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</si>
  <si>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</si>
  <si>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</si>
  <si>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</si>
  <si>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</si>
  <si>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</si>
  <si>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</si>
  <si>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</si>
  <si>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</si>
  <si>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</si>
  <si>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</si>
  <si>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</si>
  <si>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</si>
  <si>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</si>
  <si>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</si>
  <si>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</si>
  <si>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</si>
  <si>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</si>
  <si>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</si>
  <si>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</si>
  <si>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</si>
  <si>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</si>
  <si>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</si>
  <si>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</si>
  <si>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</si>
  <si>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</si>
  <si>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</si>
  <si>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</si>
  <si>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</si>
  <si>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</si>
  <si>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</si>
  <si>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</si>
  <si>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</si>
  <si>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</si>
  <si>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</si>
  <si>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</si>
  <si>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</si>
  <si>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</si>
  <si>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</si>
  <si>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</si>
  <si>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</si>
  <si>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</si>
  <si>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</si>
  <si>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</si>
  <si>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</si>
  <si>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</si>
  <si>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</si>
  <si>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</si>
  <si>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</si>
  <si>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</si>
  <si>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</si>
  <si>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</si>
  <si>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</si>
  <si>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</si>
  <si>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</si>
  <si>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</si>
  <si>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</si>
  <si>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</si>
  <si>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</si>
  <si>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</si>
  <si>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</si>
  <si>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</si>
  <si>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</si>
  <si>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</si>
  <si>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</si>
  <si>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</si>
  <si>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</si>
  <si>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</si>
  <si>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</si>
  <si>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</si>
  <si>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</si>
  <si>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</si>
  <si>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</si>
  <si>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</si>
  <si>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</si>
  <si>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</si>
  <si>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</si>
  <si>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</si>
  <si>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</si>
  <si>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</si>
  <si>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</si>
  <si>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</si>
  <si>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</si>
  <si>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</si>
  <si>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</si>
  <si>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</si>
  <si>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</si>
  <si>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</si>
  <si>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</si>
  <si>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</si>
  <si>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</si>
  <si>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</si>
  <si>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</si>
  <si>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</si>
  <si>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</si>
  <si>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</si>
  <si>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</si>
  <si>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</si>
  <si>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</si>
  <si>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</si>
  <si>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</si>
  <si>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</si>
  <si>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</si>
  <si>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</si>
  <si>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</si>
  <si>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</si>
  <si>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</si>
  <si>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</si>
  <si>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</si>
  <si>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</si>
  <si>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</si>
  <si>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</si>
  <si>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</si>
  <si>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</si>
  <si>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</si>
  <si>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</si>
  <si>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</si>
  <si>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</si>
  <si>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</si>
  <si>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</si>
  <si>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</si>
  <si>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</si>
  <si>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</si>
  <si>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</si>
  <si>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</si>
  <si>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</si>
  <si>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</si>
  <si>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</si>
  <si>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</si>
  <si>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</si>
  <si>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</si>
  <si>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</si>
  <si>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</si>
  <si>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</si>
  <si>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</si>
  <si>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</si>
  <si>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</si>
  <si>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</si>
  <si>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</si>
  <si>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</si>
  <si>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</si>
  <si>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</si>
  <si>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</si>
  <si>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</si>
  <si>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</si>
  <si>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</si>
  <si>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</si>
  <si>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</si>
  <si>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</si>
  <si>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</si>
  <si>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</si>
  <si>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</si>
  <si>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</si>
  <si>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</si>
  <si>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</si>
  <si>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</si>
  <si>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</si>
  <si>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</si>
  <si>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</si>
  <si>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</si>
  <si>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</si>
  <si>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</si>
  <si>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</si>
  <si>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</si>
  <si>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</si>
  <si>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</si>
  <si>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</si>
  <si>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</si>
  <si>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</si>
  <si>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</si>
  <si>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</si>
  <si>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</si>
  <si>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</si>
  <si>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</si>
  <si>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</si>
  <si>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</si>
  <si>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</si>
  <si>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</si>
  <si>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</si>
  <si>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</si>
  <si>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</si>
  <si>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</si>
  <si>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</si>
  <si>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</si>
  <si>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</si>
  <si>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</si>
  <si>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</si>
  <si>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</si>
  <si>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</si>
  <si>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</si>
  <si>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</si>
  <si>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</si>
  <si>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</si>
  <si>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</si>
  <si>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</si>
  <si>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</si>
  <si>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</si>
  <si>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</si>
  <si>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</si>
  <si>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</si>
  <si>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</si>
  <si>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</si>
  <si>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</si>
  <si>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</si>
  <si>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</si>
  <si>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</si>
  <si>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</si>
  <si>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</si>
  <si>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</si>
  <si>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</si>
  <si>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</si>
  <si>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</si>
  <si>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</si>
  <si>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</si>
  <si>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</si>
  <si>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</si>
  <si>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</si>
  <si>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</si>
  <si>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</si>
  <si>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</si>
  <si>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</si>
  <si>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</si>
  <si>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</si>
  <si>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</si>
  <si>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</si>
  <si>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</si>
  <si>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</si>
  <si>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</si>
  <si>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</si>
  <si>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</si>
  <si>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</si>
  <si>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</si>
  <si>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</si>
  <si>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</si>
  <si>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</si>
  <si>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</si>
  <si>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</si>
  <si>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</si>
  <si>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</si>
  <si>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</si>
  <si>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</si>
  <si>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</si>
  <si>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</si>
  <si>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</si>
  <si>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</si>
  <si>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</si>
  <si>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</si>
  <si>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</si>
  <si>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</si>
  <si>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</si>
  <si>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</si>
  <si>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</si>
  <si>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</si>
  <si>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</si>
  <si>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</si>
  <si>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</si>
  <si>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</si>
  <si>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</si>
  <si>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</si>
  <si>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</si>
  <si>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</si>
  <si>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</si>
  <si>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</si>
  <si>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</si>
  <si>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</si>
  <si>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</si>
  <si>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</si>
  <si>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</si>
  <si>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</si>
  <si>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</si>
  <si>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</si>
  <si>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</si>
  <si>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</si>
  <si>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</si>
  <si>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</si>
  <si>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</si>
  <si>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</si>
  <si>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</si>
  <si>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</si>
  <si>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</si>
  <si>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</si>
  <si>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</si>
  <si>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</si>
  <si>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</si>
  <si>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</si>
  <si>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</si>
  <si>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</si>
  <si>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</si>
  <si>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</si>
  <si>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</si>
  <si>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</si>
  <si>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</si>
  <si>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</si>
  <si>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</si>
  <si>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</si>
  <si>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</si>
  <si>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</si>
  <si>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</si>
  <si>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</si>
  <si>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</si>
  <si>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</si>
  <si>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</si>
  <si>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</si>
  <si>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</si>
  <si>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</si>
  <si>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</si>
  <si>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</si>
  <si>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</si>
  <si>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</si>
  <si>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</si>
  <si>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</si>
  <si>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</si>
  <si>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</si>
  <si>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</si>
  <si>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</si>
  <si>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</si>
  <si>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</si>
  <si>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</si>
  <si>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</si>
  <si>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</si>
  <si>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</si>
  <si>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</si>
  <si>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</si>
  <si>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</si>
  <si>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</si>
  <si>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</si>
  <si>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</si>
  <si>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</si>
  <si>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</si>
  <si>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</si>
  <si>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</si>
  <si>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</si>
  <si>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</si>
  <si>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</si>
  <si>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</si>
  <si>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</si>
  <si>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</si>
  <si>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</si>
  <si>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</si>
  <si>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</si>
  <si>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</si>
  <si>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</si>
  <si>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</si>
  <si>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</si>
  <si>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</si>
  <si>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</si>
  <si>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</si>
  <si>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</si>
  <si>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</si>
  <si>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</si>
  <si>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</si>
  <si>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</si>
  <si>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</si>
  <si>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</si>
  <si>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</si>
  <si>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</si>
  <si>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</si>
  <si>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</si>
  <si>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</si>
  <si>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</si>
  <si>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</si>
  <si>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</si>
  <si>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</si>
  <si>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</si>
  <si>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</si>
  <si>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</si>
  <si>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</si>
  <si>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</si>
  <si>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</si>
  <si>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</si>
  <si>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</si>
  <si>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</si>
  <si>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</si>
  <si>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</si>
  <si>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</si>
  <si>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</si>
  <si>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</si>
  <si>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</si>
  <si>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</si>
  <si>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</si>
  <si>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</si>
  <si>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</si>
  <si>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</si>
  <si>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</si>
  <si>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</si>
  <si>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</si>
  <si>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</si>
  <si>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</si>
  <si>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</si>
  <si>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</si>
  <si>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</si>
  <si>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</si>
  <si>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</si>
  <si>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</si>
  <si>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</si>
  <si>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</si>
  <si>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</si>
  <si>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</si>
  <si>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</si>
  <si>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</si>
  <si>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</si>
  <si>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</si>
  <si>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</si>
  <si>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</si>
  <si>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</si>
  <si>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</si>
  <si>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</si>
  <si>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</si>
  <si>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</si>
  <si>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</si>
  <si>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</si>
  <si>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</si>
  <si>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</si>
  <si>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</si>
  <si>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</si>
  <si>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</si>
  <si>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</si>
  <si>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</si>
  <si>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</si>
  <si>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</si>
  <si>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</si>
  <si>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</si>
  <si>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</si>
  <si>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</si>
  <si>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</si>
  <si>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</si>
  <si>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</si>
  <si>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</si>
  <si>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</si>
  <si>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</si>
  <si>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</si>
  <si>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</si>
  <si>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</si>
  <si>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</si>
  <si>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</si>
  <si>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</si>
  <si>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</si>
  <si>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</si>
  <si>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</si>
  <si>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</si>
  <si>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</si>
  <si>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</si>
  <si>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</si>
  <si>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</si>
  <si>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</si>
  <si>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</si>
  <si>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</si>
  <si>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</si>
  <si>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</si>
  <si>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</si>
  <si>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</si>
  <si>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</si>
  <si>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</si>
  <si>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</si>
  <si>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</si>
  <si>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</si>
  <si>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</si>
  <si>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</si>
  <si>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</si>
  <si>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</si>
  <si>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</si>
  <si>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</si>
  <si>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</si>
  <si>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</si>
  <si>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</si>
  <si>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</si>
  <si>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</si>
  <si>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</si>
  <si>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</si>
  <si>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</si>
  <si>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</si>
  <si>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</si>
  <si>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</si>
  <si>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</si>
  <si>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</si>
  <si>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</si>
  <si>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</si>
  <si>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</si>
  <si>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</si>
  <si>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</si>
  <si>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</si>
  <si>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</si>
  <si>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</si>
  <si>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</si>
  <si>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</si>
  <si>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</si>
  <si>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</si>
  <si>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</si>
  <si>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</si>
  <si>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</si>
  <si>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</si>
  <si>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</si>
  <si>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</si>
  <si>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</si>
  <si>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</si>
  <si>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</si>
  <si>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</si>
  <si>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</si>
  <si>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</si>
  <si>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</si>
  <si>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</si>
  <si>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</si>
  <si>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</si>
  <si>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</si>
  <si>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</si>
  <si>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</si>
  <si>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</si>
  <si>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</si>
  <si>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</si>
  <si>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</si>
  <si>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</si>
  <si>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</si>
  <si>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</si>
  <si>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</si>
  <si>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</si>
  <si>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</si>
  <si>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</si>
  <si>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</si>
  <si>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</si>
  <si>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</si>
  <si>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</si>
  <si>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</si>
  <si>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</si>
  <si>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</si>
  <si>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</si>
  <si>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</si>
  <si>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</si>
  <si>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</si>
  <si>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</si>
  <si>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</si>
  <si>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</si>
  <si>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</si>
  <si>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</si>
  <si>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</si>
  <si>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</si>
  <si>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</si>
  <si>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</si>
  <si>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</si>
  <si>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</si>
  <si>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</si>
  <si>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</si>
  <si>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</si>
  <si>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</si>
  <si>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</si>
  <si>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</si>
  <si>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</si>
  <si>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</si>
  <si>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</si>
  <si>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</si>
  <si>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</si>
  <si>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</si>
  <si>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</si>
  <si>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</si>
  <si>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</si>
  <si>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</si>
  <si>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</si>
  <si>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</si>
  <si>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</si>
  <si>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</si>
  <si>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</si>
  <si>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</si>
  <si>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</si>
  <si>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</si>
  <si>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</si>
  <si>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</si>
  <si>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</si>
  <si>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</si>
  <si>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</si>
  <si>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</si>
  <si>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</si>
  <si>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</si>
  <si>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</si>
  <si>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</si>
  <si>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</si>
  <si>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</si>
  <si>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</si>
  <si>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</si>
  <si>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</si>
  <si>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</si>
  <si>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</si>
  <si>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</si>
  <si>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</si>
  <si>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</si>
  <si>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</si>
  <si>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</si>
  <si>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</si>
  <si>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</si>
  <si>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</si>
  <si>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</si>
  <si>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</si>
  <si>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</si>
  <si>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</si>
  <si>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</si>
  <si>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</si>
  <si>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</si>
  <si>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</si>
  <si>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</si>
  <si>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</si>
  <si>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</si>
  <si>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</si>
  <si>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</si>
  <si>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</si>
  <si>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</si>
  <si>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</si>
  <si>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</si>
  <si>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</si>
  <si>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</si>
  <si>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</si>
  <si>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</si>
  <si>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</si>
  <si>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</si>
  <si>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</si>
  <si>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</si>
  <si>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</si>
  <si>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</si>
  <si>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</si>
  <si>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</si>
  <si>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</si>
  <si>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</si>
  <si>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</si>
  <si>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</si>
  <si>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</si>
  <si>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</si>
  <si>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</si>
  <si>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</si>
  <si>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</si>
  <si>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</si>
  <si>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</si>
  <si>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</si>
  <si>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</si>
  <si>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</si>
  <si>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</si>
  <si>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</si>
  <si>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</si>
  <si>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</si>
  <si>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</si>
  <si>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</si>
  <si>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</si>
  <si>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</si>
  <si>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</si>
  <si>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</si>
  <si>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</si>
  <si>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</si>
  <si>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</si>
  <si>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</si>
  <si>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</si>
  <si>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</si>
  <si>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</si>
  <si>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</si>
  <si>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</si>
  <si>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</si>
  <si>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</si>
  <si>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</si>
  <si>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</si>
  <si>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</si>
  <si>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</si>
  <si>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</si>
  <si>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</si>
  <si>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</si>
  <si>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</si>
  <si>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</si>
  <si>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</si>
  <si>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</si>
  <si>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</si>
  <si>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</si>
  <si>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</si>
  <si>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</si>
  <si>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</si>
  <si>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</si>
  <si>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</si>
  <si>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</si>
  <si>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</si>
  <si>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</si>
  <si>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</si>
  <si>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</si>
  <si>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</si>
  <si>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</si>
  <si>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</si>
  <si>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</si>
  <si>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</si>
  <si>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</si>
  <si>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</si>
  <si>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</si>
  <si>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</si>
  <si>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</si>
  <si>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</si>
  <si>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</si>
  <si>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</si>
  <si>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</si>
  <si>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</si>
  <si>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</si>
  <si>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</si>
  <si>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</si>
  <si>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</si>
  <si>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</si>
  <si>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</si>
  <si>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</si>
  <si>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</si>
  <si>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</si>
  <si>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</si>
  <si>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</si>
  <si>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</si>
  <si>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</si>
  <si>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</si>
  <si>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</si>
  <si>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</si>
  <si>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</si>
  <si>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</si>
  <si>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</si>
  <si>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</si>
  <si>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</si>
  <si>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</si>
  <si>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</si>
  <si>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</si>
  <si>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</si>
  <si>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</si>
  <si>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</si>
  <si>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</si>
  <si>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</si>
  <si>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</si>
  <si>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</si>
  <si>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</si>
  <si>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</si>
  <si>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</si>
  <si>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</si>
  <si>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</si>
  <si>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</si>
  <si>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</si>
  <si>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</si>
  <si>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</si>
  <si>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</si>
  <si>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</si>
  <si>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</si>
  <si>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</si>
  <si>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</si>
  <si>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</si>
  <si>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</si>
  <si>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</si>
  <si>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</si>
  <si>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</si>
  <si>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</si>
  <si>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</si>
  <si>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</si>
  <si>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</si>
  <si>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</si>
  <si>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</si>
  <si>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</si>
  <si>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</si>
  <si>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</si>
  <si>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</si>
  <si>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</si>
  <si>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</si>
  <si>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</si>
  <si>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</si>
  <si>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</si>
  <si>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</si>
  <si>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</si>
  <si>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</si>
  <si>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</si>
  <si>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</si>
  <si>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</si>
  <si>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</si>
  <si>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</si>
  <si>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</si>
  <si>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</si>
  <si>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</si>
  <si>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</si>
  <si>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</si>
  <si>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</si>
  <si>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</si>
  <si>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</si>
  <si>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</si>
  <si>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</si>
  <si>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</si>
  <si>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</si>
  <si>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</si>
  <si>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</si>
  <si>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</si>
  <si>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</si>
  <si>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</si>
  <si>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</si>
  <si>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</si>
  <si>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</si>
  <si>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</si>
  <si>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</si>
  <si>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</si>
  <si>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</si>
  <si>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</si>
  <si>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</si>
  <si>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</si>
  <si>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</si>
  <si>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</si>
  <si>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</si>
  <si>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</si>
  <si>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</si>
  <si>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</si>
  <si>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</si>
  <si>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</si>
  <si>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</si>
  <si>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</si>
  <si>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</si>
  <si>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</si>
  <si>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</si>
  <si>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</si>
  <si>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</si>
  <si>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</si>
  <si>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</si>
  <si>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</si>
  <si>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</si>
  <si>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</si>
  <si>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</si>
  <si>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</si>
  <si>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</si>
  <si>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</si>
  <si>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</si>
  <si>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</si>
  <si>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</si>
  <si>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</si>
  <si>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</si>
  <si>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</si>
  <si>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</si>
  <si>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</si>
  <si>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</si>
  <si>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</si>
  <si>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</si>
  <si>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</si>
  <si>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</si>
  <si>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</si>
  <si>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</si>
  <si>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</si>
  <si>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</si>
  <si>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</si>
  <si>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</si>
  <si>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</si>
  <si>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</si>
  <si>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</si>
  <si>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</si>
  <si>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</si>
  <si>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</si>
  <si>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</si>
  <si>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</si>
  <si>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</si>
  <si>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</si>
  <si>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</si>
  <si>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</si>
  <si>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</si>
  <si>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</si>
  <si>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</si>
  <si>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</si>
  <si>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</si>
  <si>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</si>
  <si>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</si>
  <si>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</si>
  <si>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</si>
  <si>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</si>
  <si>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</si>
  <si>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</si>
  <si>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</si>
  <si>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</si>
  <si>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</si>
  <si>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</si>
  <si>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</si>
  <si>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</si>
  <si>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</si>
  <si>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</si>
  <si>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</si>
  <si>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</si>
  <si>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</si>
  <si>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</si>
  <si>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</si>
  <si>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</si>
  <si>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</si>
  <si>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</si>
  <si>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</si>
  <si>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</si>
  <si>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</si>
  <si>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</si>
  <si>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</si>
  <si>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</si>
  <si>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</si>
  <si>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</si>
  <si>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</si>
  <si>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</si>
  <si>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</si>
  <si>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</si>
  <si>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</si>
  <si>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</si>
  <si>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</si>
  <si>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</si>
  <si>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</si>
  <si>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</si>
  <si>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</si>
  <si>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</si>
  <si>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</si>
  <si>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</si>
  <si>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</si>
  <si>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</si>
  <si>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</si>
  <si>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</si>
  <si>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</si>
  <si>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</si>
  <si>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</si>
  <si>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</si>
  <si>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</si>
  <si>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</si>
  <si>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</si>
  <si>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</si>
  <si>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</si>
  <si>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</si>
  <si>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</si>
  <si>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</si>
  <si>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</si>
  <si>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</si>
  <si>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</si>
  <si>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</si>
  <si>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</si>
  <si>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</si>
  <si>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</si>
  <si>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</si>
  <si>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</si>
  <si>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</si>
  <si>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</si>
  <si>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</si>
  <si>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</si>
  <si>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</si>
  <si>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</si>
  <si>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</si>
  <si>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</si>
  <si>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</si>
  <si>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</si>
  <si>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</si>
  <si>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</si>
  <si>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</si>
  <si>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</si>
  <si>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</si>
  <si>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</si>
  <si>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</si>
  <si>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</si>
  <si>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</si>
  <si>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</si>
  <si>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</si>
  <si>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</si>
  <si>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</si>
  <si>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</si>
  <si>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</si>
  <si>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</si>
  <si>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</si>
  <si>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</si>
  <si>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</si>
  <si>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</si>
  <si>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</si>
  <si>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</si>
  <si>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</si>
  <si>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</si>
  <si>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</si>
  <si>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</si>
  <si>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</si>
  <si>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</si>
  <si>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</si>
  <si>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</si>
  <si>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</si>
  <si>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</si>
  <si>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</si>
  <si>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</si>
  <si>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</si>
  <si>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</si>
  <si>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</si>
  <si>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</si>
  <si>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</si>
  <si>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</si>
  <si>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</si>
  <si>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</si>
  <si>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</si>
  <si>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</si>
  <si>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</si>
  <si>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</si>
  <si>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</si>
  <si>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</si>
  <si>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</si>
  <si>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</si>
  <si>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</si>
  <si>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</si>
  <si>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</si>
  <si>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</si>
  <si>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</si>
  <si>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</si>
  <si>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</si>
  <si>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</si>
  <si>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</si>
  <si>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</si>
  <si>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</si>
  <si>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</si>
  <si>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</si>
  <si>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</si>
  <si>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</si>
  <si>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</si>
  <si>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</si>
  <si>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</si>
  <si>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</si>
  <si>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</si>
  <si>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</si>
  <si>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</si>
  <si>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</si>
  <si>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</si>
  <si>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</si>
  <si>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</si>
  <si>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</si>
  <si>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</si>
  <si>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</si>
  <si>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</si>
  <si>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</si>
  <si>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</si>
  <si>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</si>
  <si>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</si>
  <si>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</si>
  <si>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</si>
  <si>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</si>
  <si>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</si>
  <si>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</si>
  <si>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</si>
  <si>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</si>
  <si>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</si>
  <si>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</si>
  <si>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</si>
  <si>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</si>
  <si>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</si>
  <si>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</si>
  <si>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</si>
  <si>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</si>
  <si>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</si>
  <si>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</si>
  <si>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</si>
  <si>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</si>
  <si>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</si>
  <si>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</si>
  <si>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</si>
  <si>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</si>
  <si>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</si>
  <si>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</si>
  <si>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</si>
  <si>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</si>
  <si>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</si>
  <si>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</si>
  <si>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</si>
  <si>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</si>
  <si>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</si>
  <si>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</si>
  <si>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</si>
  <si>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</si>
  <si>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</si>
  <si>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</si>
  <si>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</si>
  <si>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</si>
  <si>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</si>
  <si>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</si>
  <si>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</si>
  <si>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</si>
  <si>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</si>
  <si>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</si>
  <si>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</si>
  <si>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</si>
  <si>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</si>
  <si>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</si>
  <si>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</si>
  <si>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</si>
  <si>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</si>
  <si>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</si>
  <si>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</si>
  <si>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</si>
  <si>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</si>
  <si>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</si>
  <si>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</si>
  <si>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</si>
  <si>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</si>
  <si>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</si>
  <si>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</si>
  <si>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</si>
  <si>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</si>
  <si>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</si>
  <si>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</si>
  <si>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</si>
  <si>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</si>
  <si>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</si>
  <si>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</si>
  <si>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</si>
  <si>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</si>
  <si>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</si>
  <si>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</si>
  <si>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</si>
  <si>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</si>
  <si>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</si>
  <si>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</si>
  <si>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</si>
  <si>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</si>
  <si>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</si>
  <si>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</si>
  <si>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</si>
  <si>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</si>
  <si>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</si>
  <si>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</si>
  <si>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</si>
  <si>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</si>
  <si>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</si>
  <si>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</si>
  <si>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</si>
  <si>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</si>
  <si>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</si>
  <si>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</si>
  <si>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</si>
  <si>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</si>
  <si>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</si>
  <si>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</si>
  <si>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</si>
  <si>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</si>
  <si>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</si>
  <si>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</si>
  <si>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</si>
  <si>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</si>
  <si>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</si>
  <si>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</si>
  <si>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</si>
  <si>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</si>
  <si>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</si>
  <si>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</si>
  <si>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</si>
  <si>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</si>
  <si>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</si>
  <si>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</si>
  <si>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</si>
  <si>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</si>
  <si>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</si>
  <si>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</si>
  <si>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</si>
  <si>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</si>
  <si>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</si>
  <si>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</si>
  <si>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</si>
  <si>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</si>
  <si>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</si>
  <si>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</si>
  <si>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</si>
  <si>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</si>
  <si>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</si>
  <si>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</si>
  <si>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</si>
  <si>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</si>
  <si>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</si>
  <si>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</si>
  <si>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</si>
  <si>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</si>
  <si>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</si>
  <si>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</si>
  <si>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</si>
  <si>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</si>
  <si>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</si>
  <si>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</si>
  <si>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</si>
  <si>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</si>
  <si>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</si>
  <si>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</si>
  <si>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</si>
  <si>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</si>
  <si>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</si>
  <si>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</si>
  <si>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</si>
  <si>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</si>
  <si>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</si>
  <si>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</si>
  <si>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</si>
  <si>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</si>
  <si>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</si>
  <si>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</si>
  <si>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</si>
  <si>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</si>
  <si>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</si>
  <si>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</si>
  <si>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</si>
  <si>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</si>
  <si>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</si>
  <si>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</si>
  <si>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</si>
  <si>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</si>
  <si>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</si>
  <si>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</si>
  <si>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</si>
  <si>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</si>
  <si>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</si>
  <si>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</si>
  <si>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</si>
  <si>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</si>
  <si>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</si>
  <si>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</si>
  <si>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</si>
  <si>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</si>
  <si>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</si>
  <si>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</si>
  <si>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</si>
  <si>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</si>
  <si>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</si>
  <si>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</si>
  <si>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</si>
  <si>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</si>
  <si>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</si>
  <si>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</si>
  <si>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</si>
  <si>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</si>
  <si>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</si>
  <si>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</si>
  <si>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</si>
  <si>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</si>
  <si>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</si>
  <si>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</si>
  <si>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</si>
  <si>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</si>
  <si>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</si>
  <si>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</si>
  <si>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</si>
  <si>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</si>
  <si>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</si>
  <si>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</si>
  <si>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</si>
  <si>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</si>
  <si>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</si>
  <si>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</si>
  <si>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</si>
  <si>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</si>
  <si>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</si>
  <si>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</si>
  <si>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</si>
  <si>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</si>
  <si>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</si>
  <si>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</si>
  <si>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</si>
  <si>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</si>
  <si>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</si>
  <si>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</si>
  <si>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</si>
  <si>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</si>
  <si>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</si>
  <si>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</si>
  <si>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</si>
  <si>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</si>
  <si>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</si>
  <si>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</si>
  <si>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</si>
  <si>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</si>
  <si>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</si>
  <si>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</si>
  <si>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</si>
  <si>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</si>
  <si>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</si>
  <si>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</si>
  <si>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</si>
  <si>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</si>
  <si>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</si>
  <si>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</si>
  <si>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</si>
  <si>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</si>
  <si>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</si>
  <si>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</si>
  <si>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</si>
  <si>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</si>
  <si>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</si>
  <si>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</si>
  <si>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</si>
  <si>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</si>
  <si>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</si>
  <si>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</si>
  <si>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</si>
  <si>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</si>
  <si>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</si>
  <si>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</si>
  <si>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</si>
  <si>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</si>
  <si>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</si>
  <si>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</si>
  <si>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</si>
  <si>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</si>
  <si>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</si>
  <si>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</si>
  <si>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</si>
  <si>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</si>
  <si>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</si>
  <si>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</si>
  <si>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</si>
  <si>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</si>
  <si>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</si>
  <si>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</si>
  <si>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</si>
  <si>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</si>
  <si>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</si>
  <si>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</si>
  <si>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</si>
  <si>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</si>
  <si>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</si>
  <si>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</si>
  <si>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</si>
  <si>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</si>
  <si>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</si>
  <si>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</si>
  <si>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</si>
  <si>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</si>
  <si>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</si>
  <si>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</si>
  <si>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</si>
  <si>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</si>
  <si>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</si>
  <si>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</si>
  <si>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</si>
  <si>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</si>
  <si>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</si>
  <si>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</si>
  <si>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</si>
  <si>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</si>
  <si>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</si>
  <si>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</si>
  <si>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</si>
  <si>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</si>
  <si>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</si>
  <si>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</si>
  <si>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</si>
  <si>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</si>
  <si>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</si>
  <si>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</si>
  <si>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</si>
  <si>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</si>
  <si>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</si>
  <si>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</si>
  <si>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</si>
  <si>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</si>
  <si>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</si>
  <si>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</si>
  <si>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</si>
  <si>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</si>
  <si>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</si>
  <si>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</si>
  <si>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</si>
  <si>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</si>
  <si>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</si>
  <si>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</si>
  <si>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</si>
  <si>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</si>
  <si>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</si>
  <si>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</si>
  <si>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</si>
  <si>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</si>
  <si>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</si>
  <si>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</si>
  <si>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</si>
  <si>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</si>
  <si>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</si>
  <si>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</si>
  <si>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</si>
  <si>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</si>
  <si>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</si>
  <si>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</si>
  <si>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</si>
  <si>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</si>
  <si>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</si>
  <si>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</si>
  <si>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</si>
  <si>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</si>
  <si>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</si>
  <si>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</si>
  <si>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</si>
  <si>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</si>
  <si>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</si>
  <si>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</si>
  <si>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</si>
  <si>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</si>
  <si>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</si>
  <si>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</si>
  <si>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</si>
  <si>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</si>
  <si>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</si>
  <si>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</si>
  <si>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</si>
  <si>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</si>
  <si>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</si>
  <si>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</si>
  <si>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</si>
  <si>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</si>
  <si>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</si>
  <si>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</si>
  <si>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</si>
  <si>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</si>
  <si>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</si>
  <si>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</si>
  <si>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</si>
  <si>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</si>
  <si>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</si>
  <si>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</si>
  <si>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</si>
  <si>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</si>
  <si>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</si>
  <si>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</si>
  <si>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</si>
  <si>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</si>
  <si>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</si>
  <si>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</si>
  <si>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</si>
  <si>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</si>
  <si>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</si>
  <si>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</si>
  <si>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</si>
  <si>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</si>
  <si>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</si>
  <si>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</si>
  <si>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</si>
  <si>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</si>
  <si>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</si>
  <si>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</si>
  <si>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</si>
  <si>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</si>
  <si>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</si>
  <si>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</si>
  <si>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</si>
  <si>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</si>
  <si>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</si>
  <si>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</si>
  <si>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</si>
  <si>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</si>
  <si>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</si>
  <si>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</si>
  <si>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</si>
  <si>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</si>
  <si>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</si>
  <si>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</si>
  <si>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</si>
  <si>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</si>
  <si>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</si>
  <si>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</si>
  <si>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</si>
  <si>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</si>
  <si>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</si>
  <si>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</si>
  <si>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</si>
  <si>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</si>
  <si>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</si>
  <si>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</si>
  <si>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</si>
  <si>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</si>
  <si>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</si>
  <si>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</si>
  <si>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</si>
  <si>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</si>
  <si>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</si>
  <si>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</si>
  <si>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</si>
  <si>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</si>
  <si>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</si>
  <si>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</si>
  <si>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</si>
  <si>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</si>
  <si>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</si>
  <si>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</si>
  <si>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</si>
  <si>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</si>
  <si>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</si>
  <si>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</si>
  <si>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</si>
  <si>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</si>
  <si>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</si>
  <si>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</si>
  <si>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</si>
  <si>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</si>
  <si>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</si>
  <si>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</si>
  <si>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</si>
  <si>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</si>
  <si>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</si>
  <si>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</si>
  <si>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</si>
  <si>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</si>
  <si>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</si>
  <si>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</si>
  <si>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</si>
  <si>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</si>
  <si>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</si>
  <si>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</si>
  <si>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</si>
  <si>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</si>
  <si>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</si>
  <si>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</si>
  <si>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</si>
  <si>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</si>
  <si>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</si>
  <si>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</si>
  <si>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</si>
  <si>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</si>
  <si>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</si>
  <si>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</si>
  <si>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</si>
  <si>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</si>
  <si>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</si>
  <si>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</si>
  <si>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</si>
  <si>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</si>
  <si>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</si>
  <si>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</si>
  <si>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</si>
  <si>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</si>
  <si>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</si>
  <si>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</si>
  <si>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</si>
  <si>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</si>
  <si>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</si>
  <si>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</si>
  <si>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</si>
  <si>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</si>
  <si>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</si>
  <si>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</si>
  <si>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</si>
  <si>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</si>
  <si>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</si>
  <si>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</si>
  <si>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</si>
  <si>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</si>
  <si>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</si>
  <si>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</si>
  <si>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</si>
  <si>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</si>
  <si>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</si>
  <si>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</si>
  <si>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</si>
  <si>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</si>
  <si>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</si>
  <si>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</si>
  <si>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</si>
  <si>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</si>
  <si>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</si>
  <si>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</si>
  <si>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</si>
  <si>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</si>
  <si>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</si>
  <si>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</si>
  <si>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</si>
  <si>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</si>
  <si>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</si>
  <si>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</si>
  <si>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</si>
  <si>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</si>
  <si>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</si>
  <si>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</si>
  <si>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</si>
  <si>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</si>
  <si>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</si>
  <si>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</si>
  <si>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</si>
  <si>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</si>
  <si>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</si>
  <si>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</si>
  <si>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</si>
  <si>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</si>
  <si>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</si>
  <si>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</si>
  <si>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</si>
  <si>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</si>
  <si>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</si>
  <si>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</si>
  <si>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</si>
  <si>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</si>
  <si>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</si>
  <si>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</si>
  <si>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</si>
  <si>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</si>
  <si>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</si>
  <si>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</si>
  <si>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</si>
  <si>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</si>
  <si>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</si>
  <si>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</si>
  <si>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</si>
  <si>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</si>
  <si>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</si>
  <si>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</si>
  <si>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</si>
  <si>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</si>
  <si>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</si>
  <si>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</si>
  <si>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</si>
  <si>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</si>
  <si>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</si>
  <si>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</si>
  <si>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</si>
  <si>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</si>
  <si>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</si>
  <si>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</si>
  <si>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</si>
  <si>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</si>
  <si>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</si>
  <si>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</si>
  <si>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</si>
  <si>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</si>
  <si>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</si>
  <si>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</si>
  <si>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</si>
  <si>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</si>
  <si>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</si>
  <si>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</si>
  <si>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</si>
  <si>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</si>
  <si>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</si>
  <si>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</si>
  <si>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</si>
  <si>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</si>
  <si>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</si>
  <si>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</si>
  <si>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</si>
  <si>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</si>
  <si>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</si>
  <si>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</si>
  <si>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</si>
  <si>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</si>
  <si>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</si>
  <si>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</si>
  <si>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</si>
  <si>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</si>
  <si>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</si>
  <si>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</si>
  <si>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</si>
  <si>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</si>
  <si>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</si>
  <si>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</si>
  <si>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</si>
  <si>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</si>
  <si>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</si>
  <si>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</si>
  <si>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</si>
  <si>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</si>
  <si>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</si>
  <si>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</si>
  <si>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</si>
  <si>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</si>
  <si>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</si>
  <si>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</si>
  <si>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</si>
  <si>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</si>
  <si>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</si>
  <si>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</si>
  <si>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</si>
  <si>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</si>
  <si>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</si>
  <si>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</si>
  <si>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</si>
  <si>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</si>
  <si>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</si>
  <si>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</si>
  <si>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</si>
  <si>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</si>
  <si>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</si>
  <si>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</si>
  <si>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</si>
  <si>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</si>
  <si>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</si>
  <si>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</si>
  <si>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</si>
  <si>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</si>
  <si>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</si>
  <si>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</si>
  <si>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</si>
  <si>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</si>
  <si>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</si>
  <si>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</si>
  <si>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</si>
  <si>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</si>
  <si>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</si>
  <si>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</si>
  <si>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</si>
  <si>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</si>
  <si>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</si>
  <si>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</si>
  <si>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</si>
  <si>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</si>
  <si>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</si>
  <si>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</si>
  <si>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</si>
  <si>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</si>
  <si>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</si>
  <si>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</si>
  <si>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</si>
  <si>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</si>
  <si>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</si>
  <si>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</si>
  <si>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</si>
  <si>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</si>
  <si>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</si>
  <si>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</si>
  <si>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</si>
  <si>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</si>
  <si>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</si>
  <si>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</si>
  <si>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</si>
  <si>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</si>
  <si>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</si>
  <si>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</si>
  <si>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</si>
  <si>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</si>
  <si>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</si>
  <si>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</si>
  <si>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</si>
  <si>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</si>
  <si>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</si>
  <si>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</si>
  <si>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</si>
  <si>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</si>
  <si>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</si>
  <si>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</si>
  <si>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</si>
  <si>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</si>
  <si>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</si>
  <si>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</si>
  <si>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</si>
  <si>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</si>
  <si>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</si>
  <si>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</si>
  <si>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</si>
  <si>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</si>
  <si>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</si>
  <si>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</si>
  <si>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</si>
  <si>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</si>
  <si>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</si>
  <si>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</si>
  <si>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</si>
  <si>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</si>
  <si>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</si>
  <si>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</si>
  <si>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</si>
  <si>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</si>
  <si>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</si>
  <si>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</si>
  <si>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</si>
  <si>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</si>
  <si>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</si>
  <si>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</si>
  <si>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</si>
  <si>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</si>
  <si>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</si>
  <si>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</si>
  <si>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</si>
  <si>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</si>
  <si>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</si>
  <si>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</si>
  <si>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</si>
  <si>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</si>
  <si>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</si>
  <si>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</si>
  <si>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</si>
  <si>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</si>
  <si>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</si>
  <si>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</si>
  <si>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</si>
  <si>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</si>
  <si>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</si>
  <si>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</si>
  <si>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</si>
  <si>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</si>
  <si>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</si>
  <si>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</si>
  <si>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</si>
  <si>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</si>
  <si>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</si>
  <si>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</si>
  <si>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</si>
  <si>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</si>
  <si>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</si>
  <si>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</si>
  <si>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</si>
  <si>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</si>
  <si>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</si>
  <si>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</si>
  <si>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</si>
  <si>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</si>
  <si>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</si>
  <si>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</si>
  <si>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</si>
  <si>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</si>
  <si>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</si>
  <si>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</si>
  <si>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</si>
  <si>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</si>
  <si>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</si>
  <si>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</si>
  <si>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</si>
  <si>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</si>
  <si>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</si>
  <si>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</si>
  <si>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</si>
  <si>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</si>
  <si>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</si>
  <si>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</si>
  <si>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</si>
  <si>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</si>
  <si>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</si>
  <si>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</si>
  <si>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</si>
  <si>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</si>
  <si>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</si>
  <si>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</si>
  <si>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</si>
  <si>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</si>
  <si>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</si>
  <si>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</si>
  <si>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</si>
  <si>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</si>
  <si>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</si>
  <si>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</si>
  <si>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</si>
  <si>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</si>
  <si>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</si>
  <si>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</si>
  <si>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</si>
  <si>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</si>
  <si>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</si>
  <si>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</si>
  <si>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</si>
  <si>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</si>
  <si>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</si>
  <si>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</si>
  <si>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</si>
  <si>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</si>
  <si>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</si>
  <si>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</si>
  <si>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</si>
  <si>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</si>
  <si>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</si>
  <si>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</si>
  <si>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</si>
  <si>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</si>
  <si>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</si>
  <si>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</si>
  <si>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</si>
  <si>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</si>
  <si>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</si>
  <si>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</si>
  <si>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</si>
  <si>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</si>
  <si>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</si>
  <si>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</si>
  <si>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</si>
  <si>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</si>
  <si>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</si>
  <si>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</si>
  <si>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</si>
  <si>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</si>
  <si>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</si>
  <si>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</si>
  <si>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</si>
  <si>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</si>
  <si>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</si>
  <si>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</si>
  <si>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</si>
  <si>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</si>
  <si>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</si>
  <si>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</si>
  <si>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</si>
  <si>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</si>
  <si>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</si>
  <si>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</si>
  <si>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</si>
  <si>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</si>
  <si>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</si>
  <si>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</si>
  <si>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</si>
  <si>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</si>
  <si>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</si>
  <si>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</si>
  <si>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</si>
  <si>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</si>
  <si>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</si>
  <si>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</si>
  <si>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</si>
  <si>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</si>
  <si>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</si>
  <si>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</si>
  <si>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</si>
  <si>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</si>
  <si>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</si>
  <si>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</si>
  <si>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</si>
  <si>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</si>
  <si>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</si>
  <si>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</si>
  <si>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</si>
  <si>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</si>
  <si>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</si>
  <si>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</si>
  <si>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</si>
  <si>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</si>
  <si>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</si>
  <si>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</si>
  <si>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</si>
  <si>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</si>
  <si>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</si>
  <si>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</si>
  <si>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</si>
  <si>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</si>
  <si>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</si>
  <si>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</si>
  <si>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</si>
  <si>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</si>
  <si>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</si>
  <si>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</si>
  <si>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</si>
  <si>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</si>
  <si>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</si>
  <si>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</si>
  <si>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</si>
  <si>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</si>
  <si>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</si>
  <si>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</si>
  <si>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</si>
  <si>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</si>
  <si>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</si>
  <si>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</si>
  <si>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</si>
  <si>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</si>
  <si>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</si>
  <si>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</si>
  <si>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</si>
  <si>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</si>
  <si>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</si>
  <si>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</si>
  <si>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</si>
  <si>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</si>
  <si>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</si>
  <si>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</si>
  <si>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</si>
  <si>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</si>
  <si>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</si>
  <si>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</si>
  <si>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</si>
  <si>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</si>
  <si>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</si>
  <si>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</si>
  <si>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</si>
  <si>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</si>
  <si>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</si>
  <si>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</si>
  <si>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</si>
  <si>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</si>
  <si>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</si>
  <si>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</si>
  <si>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</si>
  <si>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</si>
  <si>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</si>
  <si>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</si>
  <si>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</si>
  <si>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</si>
  <si>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</si>
  <si>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</si>
  <si>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</si>
  <si>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</si>
  <si>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</si>
  <si>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</si>
  <si>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</si>
  <si>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</si>
  <si>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</si>
  <si>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</si>
  <si>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</si>
  <si>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</si>
  <si>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</si>
  <si>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</si>
  <si>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</si>
  <si>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</si>
  <si>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</si>
  <si>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</si>
  <si>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</si>
  <si>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</si>
  <si>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</si>
  <si>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</si>
  <si>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</si>
  <si>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</si>
  <si>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</si>
  <si>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</si>
  <si>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</si>
  <si>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</si>
  <si>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</si>
  <si>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</si>
  <si>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</si>
  <si>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</si>
  <si>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</si>
  <si>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</si>
  <si>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</si>
  <si>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</si>
  <si>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</si>
  <si>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</si>
  <si>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</si>
  <si>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</si>
  <si>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</si>
  <si>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</si>
  <si>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</si>
  <si>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</si>
  <si>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</si>
  <si>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</si>
  <si>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</si>
  <si>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</si>
  <si>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</si>
  <si>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</si>
  <si>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</si>
  <si>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</si>
  <si>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</si>
  <si>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</si>
  <si>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</si>
  <si>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</si>
  <si>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</si>
  <si>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</si>
  <si>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</si>
  <si>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</si>
  <si>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</si>
  <si>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</si>
  <si>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</si>
  <si>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</si>
  <si>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</si>
  <si>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</si>
  <si>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</si>
  <si>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</si>
  <si>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</si>
  <si>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</si>
  <si>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</si>
  <si>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</si>
  <si>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</si>
  <si>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</si>
  <si>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</si>
  <si>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</si>
  <si>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</si>
  <si>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</si>
  <si>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</si>
  <si>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</si>
  <si>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</si>
  <si>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</si>
  <si>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</si>
  <si>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</si>
  <si>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</si>
  <si>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</si>
  <si>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</si>
  <si>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</si>
  <si>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</si>
  <si>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</si>
  <si>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</si>
  <si>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</si>
  <si>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</si>
  <si>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</si>
  <si>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</si>
  <si>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</si>
  <si>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</si>
  <si>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</si>
  <si>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</si>
  <si>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</si>
  <si>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</si>
  <si>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</si>
  <si>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</si>
  <si>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</si>
  <si>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</si>
  <si>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</si>
  <si>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</si>
  <si>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</si>
  <si>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</si>
  <si>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</si>
  <si>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</si>
  <si>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</si>
  <si>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</si>
  <si>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</si>
  <si>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</si>
  <si>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</si>
  <si>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</si>
  <si>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</si>
  <si>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</si>
  <si>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</si>
  <si>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</si>
  <si>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</si>
  <si>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</si>
  <si>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</si>
  <si>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</si>
  <si>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</si>
  <si>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</si>
  <si>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</si>
  <si>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</si>
  <si>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</si>
  <si>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</si>
  <si>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</si>
  <si>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</si>
  <si>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</si>
  <si>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</si>
  <si>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</si>
  <si>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</si>
  <si>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</si>
  <si>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</si>
  <si>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</si>
  <si>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</si>
  <si>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</si>
  <si>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</si>
  <si>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</si>
  <si>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</si>
  <si>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</si>
  <si>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</si>
  <si>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</si>
  <si>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</si>
  <si>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</si>
  <si>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</si>
  <si>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</si>
  <si>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</si>
  <si>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</si>
  <si>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</si>
  <si>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</si>
  <si>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</si>
  <si>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</si>
  <si>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</si>
  <si>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</si>
  <si>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</si>
  <si>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</si>
  <si>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</si>
  <si>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</si>
  <si>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</si>
  <si>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</si>
  <si>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</si>
  <si>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</si>
  <si>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</si>
  <si>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</si>
  <si>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</si>
  <si>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</si>
  <si>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</si>
  <si>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</si>
  <si>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</si>
  <si>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</si>
  <si>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</si>
  <si>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</si>
  <si>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</si>
  <si>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</si>
  <si>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</si>
  <si>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</si>
  <si>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</si>
  <si>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</si>
  <si>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</si>
  <si>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</si>
  <si>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</si>
  <si>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</si>
  <si>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</si>
  <si>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</si>
  <si>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</si>
  <si>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</si>
  <si>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</si>
  <si>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</si>
  <si>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</si>
  <si>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</si>
  <si>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</si>
  <si>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</si>
  <si>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</si>
  <si>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</si>
  <si>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</si>
  <si>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</si>
  <si>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</si>
  <si>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</si>
  <si>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</si>
  <si>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</si>
  <si>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</si>
  <si>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</si>
  <si>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</si>
  <si>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</si>
  <si>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</si>
  <si>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</si>
  <si>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</si>
  <si>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</si>
  <si>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</si>
  <si>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</si>
  <si>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</si>
  <si>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</si>
  <si>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</si>
  <si>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</si>
  <si>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</si>
  <si>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</si>
  <si>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</si>
  <si>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</si>
  <si>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</si>
  <si>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</si>
  <si>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</si>
  <si>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</si>
  <si>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</si>
  <si>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</si>
  <si>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</si>
  <si>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</si>
  <si>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</si>
  <si>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</si>
  <si>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</si>
  <si>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</si>
  <si>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</si>
  <si>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</si>
  <si>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</si>
  <si>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</si>
  <si>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</si>
  <si>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</si>
  <si>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</si>
  <si>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</si>
  <si>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</si>
  <si>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</si>
  <si>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</si>
  <si>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</si>
  <si>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</si>
  <si>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</si>
  <si>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</si>
  <si>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</si>
  <si>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</si>
  <si>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</si>
  <si>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</si>
  <si>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</si>
  <si>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</si>
  <si>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</si>
  <si>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</si>
  <si>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</si>
  <si>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</si>
  <si>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</si>
  <si>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</si>
  <si>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</si>
  <si>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</si>
  <si>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</si>
  <si>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</si>
  <si>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</si>
  <si>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</si>
  <si>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</si>
  <si>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</si>
  <si>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</si>
  <si>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</si>
  <si>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</si>
  <si>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</si>
  <si>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</si>
  <si>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</si>
  <si>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</si>
  <si>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</si>
  <si>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</si>
  <si>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</si>
  <si>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</si>
  <si>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</si>
  <si>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</si>
  <si>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</si>
  <si>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</si>
  <si>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</si>
  <si>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</si>
  <si>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</si>
  <si>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</si>
  <si>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</si>
  <si>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</si>
  <si>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</si>
  <si>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</si>
  <si>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</si>
  <si>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</si>
  <si>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</si>
  <si>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</si>
  <si>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</si>
  <si>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</si>
  <si>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</si>
  <si>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</si>
  <si>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</si>
  <si>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</si>
  <si>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</si>
  <si>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</si>
  <si>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</si>
  <si>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</si>
  <si>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</si>
  <si>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</si>
  <si>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</si>
  <si>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</si>
  <si>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</si>
  <si>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</si>
  <si>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</si>
  <si>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</si>
  <si>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PCM-20251212-00000584</t>
  </si>
  <si>
    <t>Site down again / ETA 30 min</t>
  </si>
  <si>
    <t>NO PCM</t>
  </si>
  <si>
    <t>ETA 40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</si>
  <si>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</si>
  <si>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</si>
  <si>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</si>
  <si>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</si>
  <si>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</si>
  <si>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</si>
  <si>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</si>
  <si>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</si>
  <si>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</si>
  <si>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</si>
  <si>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</si>
  <si>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</si>
  <si>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</si>
  <si>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PCM-20251212-00000666</t>
  </si>
  <si>
    <t xml:space="preserve">EM Team at site checking </t>
  </si>
  <si>
    <t>PCM-20251212-00000586</t>
  </si>
  <si>
    <t>ETA 10min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</si>
</sst>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8" totalsRowShown="0" headerRowDxfId="97" dataDxfId="96" headerRowBorderDxfId="94" tableBorderDxfId="95" totalsRowBorderDxfId="93">
  <autoFilter ref="A1:L1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7" dataDxfId="46" headerRowBorderDxfId="44" tableBorderDxfId="45" totalsRowBorderDxfId="43">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7" totalsRowShown="0" headerRowDxfId="30" dataDxfId="29" headerRowBorderDxfId="27" tableBorderDxfId="28">
  <autoFilter ref="A1:M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340.67664444444381</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46003.62507037037</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46003.62507037037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46003.62507037037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46003.62507037037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46003.62507037037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46003.62507037037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46003.62507037037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46003.62507037037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46003.62507037037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46003.62507037037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46003.62507037037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46003.62507037037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46003.62507037037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46003.62507037037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46003.62507037037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46003.62507037037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46003.62507037037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46003.62507037037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46003.62507037037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46003.62507037037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46003.62507037037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46003.62507037037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46003.62507037037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46003.62507037037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46003.62507037037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46003.62507037037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46003.62507037037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46003.62507037037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46003.62507037037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46003.62507037037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46003.62507037037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46003.62507037037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46003.62507037037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46003.62507037037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46003.62507037037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46003.62507037037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46003.62507037037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46003.62507037037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46003.62507037037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46003.62507037037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46003.62507037037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46003.62507037037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46003.62507037037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46003.62507037037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46003.62507037037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46003.62507037037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46003.62507037037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46003.62507037037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46003.62507037037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46003.62507037037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46003.62507037037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46003.62507037037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46003.62507037037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46003.62507037037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46003.62507037037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46003.62507037037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46003.62507037037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46003.62507037037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46003.62507037037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46003.62507037037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46003.62507037037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46003.62507037037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46003.62507037037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46003.62507037037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46003.62507037037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46003.62507037037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46003.62507037037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46003.62507037037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46003.62507037037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46003.62507037037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46003.62507037037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46003.62507037037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46003.62507037037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46003.62507037037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46003.62507037037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46003.62507037037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46003.62507037037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46003.62507037037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46003.62507037037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46003.62507037037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46003.62507037037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46003.62507037037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46003.62507037037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46003.62507037037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46003.62507037037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46003.62507037037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46003.62507037037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46003.62507037037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46003.62507037037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46003.62507037037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46003.62507037037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46003.62507037037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46003.62507037037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46003.62507037037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46003.62507037037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46003.62507037037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46003.62507037037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46003.62507037037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46003.62507037037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46003.62507037037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46003.62507037037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46003.62507037037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46003.62507037037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46003.62507037037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46003.62507037037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46003.62507037037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46003.62507037037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46003.62507037037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46003.62507037037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46003.62507037037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46003.62507037037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46003.62507037037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46003.62507037037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46003.62507037037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46003.62507037037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46003.62507037037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46003.62507037037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46003.62507037037</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46003.62507037037</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46003.62507037037</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46003.62507037037</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46003.62507037037</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46003.62507037037</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46003.62507037037</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46003.62507037037</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46003.62507037037</v>
      </c>
      <c r="H128" s="121"/>
      <c r="I128" s="123" t="str">
        <f>IFERROR(VLOOKUP(D128,DB!A:F,6,0),"")</f>
        <v/>
      </c>
      <c r="J128" s="123" t="str">
        <f>IFERROR(VLOOKUP(D128,DB!A:G,7,0),"")</f>
        <v/>
      </c>
      <c r="K128" s="119"/>
      <c r="L128" s="118" t="str">
        <f>IFERROR(VLOOKUP(D128,DB!A:I,9,0),"")</f>
        <v/>
      </c>
    </row>
  </sheetData>
  <customSheetViews>
    <customSheetView guid="{F6042A99-DD27-4453-835D-0834D95730CC}" filter="1" showAutoFilter="1">
      <pageMargins left="0" right="0" top="0" bottom="0" header="0" footer="0"/>
      <autoFilter ref="B1:M1" xr:uid="{B94BDCAF-4F4B-47B3-9745-C74148B27F9D}"/>
    </customSheetView>
  </customSheetViews>
  <dataValidations count="2">
    <dataValidation allowBlank="1" showInputMessage="1" showErrorMessage="1" sqref="E1" xr:uid="{5DBA255D-CDD9-49FB-AD3C-AF70AB4EE696}"/>
    <dataValidation type="list" allowBlank="1" showInputMessage="1" showErrorMessage="1" sqref="E2:E1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tabSelected="1" workbookViewId="0">
      <selection activeCell="F9" sqref="F9"/>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178.62523240740848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19.23765138888848</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6.2696884259275976</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2.7931606481506606</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46003.62507037037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46003.62507037037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46003.62507037037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46003.62507037037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46003.62507037037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46003.62507037037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46003.62507037037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46003.62507037037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46003.62507037037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46003.62507037037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46003.62507037037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46003.62507037037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46003.62507037037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46003.62507037037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46003.62507037037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46003.62507037037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46003.62507037037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46003.62507037037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46003.62507037037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46003.62507037037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46003.62507037037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46003.62507037037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46003.62507037037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46003.62507037037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46003.62507037037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46003.62507037037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46003.62507037037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46003.62507037037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46003.62507037037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46003.62507037037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46003.62507037037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46003.62507037037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46003.62507037037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46003.62507037037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46003.62507037037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46003.62507037037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46003.62507037037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46003.62507037037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46003.62507037037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46003.62507037037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46003.62507037037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46003.62507037037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46003.62507037037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46003.62507037037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46003.62507037037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46003.62507037037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46003.62507037037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46003.62507037037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46003.62507037037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46003.62507037037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46003.62507037037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46003.62507037037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46003.62507037037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46003.62507037037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46003.62507037037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46003.62507037037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46003.62507037037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46003.62507037037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46003.62507037037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46003.62507037037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46003.62507037037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46003.62507037037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46003.62507037037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46003.62507037037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46003.62507037037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46003.62507037037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46003.62507037037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46003.62507037037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46003.62507037037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46003.62507037037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46003.62507037037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46003.62507037037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46003.62507037037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46003.62507037037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46003.62507037037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46003.62507037037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46003.62507037037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46003.62507037037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46003.62507037037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46003.62507037037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46003.62507037037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46003.62507037037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46003.62507037037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46003.62507037037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46003.62507037037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46003.62507037037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46003.62507037037</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46003.62507037037</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46003.62507037037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46003.62507037037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46003.62507037037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46003.62507037037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46003.62507037037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46003.62507037037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46003.62507037037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46003.62507037037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46003.62507037037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46003.62507037037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46003.62507037037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46003.62507037037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46003.62507037037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46003.62507037037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46003.62507037037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46003.62507037037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46003.62507037037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46003.62507037037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46003.62507037037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46003.62507037037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46003.62507037037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46003.62507037037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46003.62507037037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46003.62507037037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46003.62507037037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46003.62507037037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46003.62507037037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46003.62507037037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46003.62507037037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46003.62507037037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46003.62507037037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46003.62507037037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46003.62507037037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46003.62507037037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46003.62507037037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46003.62507037037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46003.62507037037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46003.62507037037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46003.62507037037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46003.62507037037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46003.62507037037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46003.62507037037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46003.62507037037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46003.62507037037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46003.62507037037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46003.62507037037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46003.62507037037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46003.62507037037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46003.62507037037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46003.62507037037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46003.62507037037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46003.62507037037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46003.62507037037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46003.62507037037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46003.62507037037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46003.62507037037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46003.62507037037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46003.62507037037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46003.62507037037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46003.62507037037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46003.62507037037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46003.62507037037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46003.62507037037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46003.62507037037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46003.62507037037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46003.62507037037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46003.62507037037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46003.62507037037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46003.62507037037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46003.62507037037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46003.62507037037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46003.62507037037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46003.62507037037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46003.62507037037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46003.62507037037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46003.62507037037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46003.62507037037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46003.62507037037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46003.62507037037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46003.62507037037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46003.62507037037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46003.62507037037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46003.62507037037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46003.62507037037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46003.62507037037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46003.62507037037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46003.62507037037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46003.62507037037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46003.62507037037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46003.62507037037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46003.62507037037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46003.62507037037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46003.62507037037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46003.62507037037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46003.62507037037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46003.62507037037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46003.62507037037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46003.62507037037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46003.62507037037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46003.62507037037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46003.62507037037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46003.62507037037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46003.62507037037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46003.62507037037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46003.62507037037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46003.62507037037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46003.62507037037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46003.62507037037</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46003.62507037037</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46003.62507037037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46003.62507037037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46003.62507037037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46003.62507037037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46003.62507037037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46003.62507037037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46003.62507037037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46003.62507037037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46003.62507037037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46003.62507037037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46003.62507037037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46003.62507037037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46003.62507037037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46003.62507037037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46003.62507037037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46003.62507037037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46003.62507037037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46003.62507037037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46003.62507037037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46003.62507037037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46003.62507037037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46003.62507037037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46003.62507037037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46003.62507037037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46003.62507037037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46003.62507037037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46003.62507037037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46003.62507037037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46003.62507037037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46003.62507037037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46003.62507037037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46003.62507037037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46003.62507037037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46003.62507037037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46003.62507037037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46003.62507037037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46003.62507037037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46003.62507037037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46003.62507037037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46003.62507037037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46003.62507037037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46003.62507037037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46003.62507037037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46003.62507037037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46003.62507037037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46003.62507037037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46003.62507037037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46003.62507037037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46003.62507037037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46003.62507037037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46003.62507037037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46003.62507037037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46003.62507037037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46003.62507037037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46003.62507037037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46003.62507037037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46003.62507037037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46003.62507037037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46003.62507037037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46003.62507037037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46003.62507037037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46003.62507037037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46003.62507037037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46003.62507037037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46003.62507037037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46003.62507037037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46003.62507037037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46003.62507037037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46003.62507037037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46003.62507037037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46003.62507037037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46003.62507037037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46003.62507037037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46003.62507037037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46003.62507037037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46003.62507037037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46003.62507037037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46003.62507037037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46003.62507037037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46003.62507037037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46003.62507037037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46003.62507037037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46003.62507037037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46003.62507037037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46003.62507037037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46003.62507037037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46003.62507037037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46003.62507037037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46003.62507037037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46003.62507037037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46003.62507037037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46003.62507037037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46003.62507037037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46003.62507037037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46003.62507037037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46003.62507037037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46003.62507037037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46003.62507037037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46003.62507037037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46003.62507037037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46003.62507037037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46003.62507037037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46003.62507037037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46003.62507037037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46003.62507037037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46003.62507037037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46003.62507037037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46003.62507037037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46003.62507037037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46003.62507037037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46003.62507037037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46003.62507037037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46003.62507037037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46003.62507037037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46003.62507037037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46003.62507037037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46003.62507037037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46003.62507037037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46003.62507037037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46003.62507037037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46003.62507037037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46003.62507037037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46003.62507037037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46003.62507037037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46003.62507037037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46003.62507037037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46003.62507037037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46003.62507037037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46003.62507037037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46003.62507037037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46003.62507037037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46003.62507037037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46003.62507037037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46003.62507037037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46003.62507037037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46003.62507037037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46003.62507037037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46003.62507037037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46003.62507037037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46003.62507037037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46003.62507037037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46003.62507037037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46003.62507037037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46003.62507037037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46003.62507037037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46003.62507037037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46003.62507037037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46003.62507037037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46003.62507037037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46003.62507037037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46003.62507037037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46003.62507037037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46003.62507037037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46003.62507037037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46003.62507037037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46003.62507037037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46003.62507037037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46003.62507037037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46003.62507037037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46003.62507037037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46003.62507037037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46003.62507037037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46003.62507037037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46003.62507037037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46003.62507037037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46003.62507037037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46003.62507037037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46003.62507037037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46003.62507037037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46003.62507037037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46003.62507037037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46003.62507037037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46003.62507037037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46003.62507037037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46003.62507037037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46003.62507037037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46003.62507037037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46003.62507037037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46003.62507037037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46003.62507037037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46003.62507037037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46003.62507037037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46003.62507037037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46003.62507037037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46003.62507037037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46003.62507037037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46003.62507037037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46003.62507037037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46003.62507037037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46003.62507037037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46003.62507037037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46003.62507037037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46003.62507037037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46003.62507037037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46003.62507037037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46003.62507037037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46003.62507037037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46003.62507037037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46003.62507037037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46003.62507037037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46003.62507037037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46003.62507037037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46003.62507037037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46003.62507037037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46003.62507037037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46003.62507037037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46003.62507037037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46003.62507037037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46003.62507037037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46003.62507037037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46003.62507037037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46003.62507037037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46003.62507037037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46003.62507037037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46003.62507037037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46003.62507037037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46003.62507037037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46003.62507037037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46003.62507037037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46003.62507037037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46003.62507037037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46003.62507037037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46003.62507037037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46003.62507037037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46003.62507037037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46003.62507037037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46003.62507037037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46003.62507037037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46003.62507037037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46003.62507037037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46003.62507037037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46003.62507037037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46003.62507037037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46003.62507037037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46003.62507037037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46003.62507037037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46003.62507037037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46003.62507037037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46003.62507037037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46003.62507037037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46003.62507037037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46003.62507037037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46003.62507037037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46003.62507037037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46003.62507037037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46003.62507037037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46003.62507037037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46003.62507037037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46003.62507037037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46003.62507037037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46003.62507037037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46003.62507037037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46003.62507037037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46003.62507037037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46003.62507037037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46003.62507037037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46003.62507037037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46003.62507037037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46003.62507037037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46003.62507037037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46003.62507037037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46003.62507037037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46003.62507037037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46003.62507037037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46003.62507037037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46003.62507037037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46003.62507037037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46003.62507037037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46003.62507037037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46003.62507037037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46003.62507037037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46003.62507037037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46003.62507037037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46003.62507037037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46003.62507037037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46003.62507037037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46003.62507037037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46003.62507037037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46003.62507037037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46003.62507037037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46003.62507037037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46003.62507037037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46003.62507037037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46003.62507037037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46003.62507037037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46003.62507037037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46003.62507037037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46003.62507037037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46003.62507037037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46003.62507037037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46003.62507037037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46003.62507037037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46003.62507037037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46003.62507037037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46003.62507037037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46003.62507037037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46003.62507037037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46003.62507037037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46003.62507037037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46003.62507037037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46003.62507037037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46003.62507037037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46003.62507037037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46003.62507037037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46003.62507037037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46003.62507037037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46003.62507037037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46003.62507037037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46003.62507037037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46003.62507037037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46003.62507037037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46003.62507037037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46003.62507037037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46003.62507037037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46003.62507037037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46003.62507037037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46003.62507037037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46003.62507037037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46003.62507037037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46003.62507037037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46003.62507037037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46003.62507037037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46003.62507037037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46003.62507037037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46003.62507037037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46003.62507037037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46003.62507037037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46003.62507037037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46003.62507037037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46003.62507037037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46003.62507037037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46003.62507037037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46003.62507037037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46003.62507037037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46003.62507037037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46003.62507037037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46003.62507037037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46003.62507037037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46003.62507037037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46003.62507037037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46003.62507037037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46003.62507037037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46003.62507037037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46003.62507037037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46003.62507037037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46003.62507037037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46003.62507037037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46003.62507037037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46003.62507037037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46003.62507037037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46003.62507037037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46003.62507037037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46003.62507037037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46003.62507037037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46003.62507037037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46003.62507037037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46003.62507037037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46003.62507037037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46003.62507037037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46003.62507037037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46003.62507037037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46003.62507037037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46003.62507037037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46003.62507037037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46003.62507037037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46003.62507037037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46003.62507037037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46003.62507037037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46003.62507037037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46003.62507037037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46003.62507037037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46003.62507037037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46003.62507037037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46003.62507037037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46003.62507037037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46003.62507037037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46003.62507037037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46003.62507037037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46003.62507037037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46003.62507037037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46003.62507037037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46003.62507037037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46003.62507037037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46003.62507037037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46003.62507037037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46003.62507037037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46003.62507037037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46003.62507037037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46003.62507037037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46003.62507037037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46003.62507037037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46003.62507037037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46003.62507037037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46003.62507037037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46003.62507037037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46003.62507037037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46003.62507037037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46003.62507037037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46003.62507037037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46003.62507037037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46003.62507037037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46003.62507037037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46003.62507037037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46003.62507037037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46003.62507037037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46003.62507037037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46003.62507037037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46003.62507037037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46003.62507037037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46003.62507037037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46003.62507037037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46003.62507037037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46003.62507037037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46003.62507037037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46003.62507037037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46003.62507037037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46003.62507037037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46003.62507037037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46003.62507037037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46003.62507037037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46003.62507037037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46003.62507037037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46003.62507037037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46003.62507037037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46003.62507037037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46003.62507037037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46003.62507037037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46003.62507037037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46003.62507037037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46003.62507037037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46003.62507037037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46003.62507037037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46003.62507037037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46003.62507037037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46003.62507037037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46003.62507037037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46003.62507037037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46003.62507037037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46003.62507037037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46003.62507037037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46003.62507037037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46003.62507037037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46003.62507037037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46003.62507037037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46003.62507037037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46003.62507037037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46003.62507037037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46003.62507037037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46003.62507037037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46003.62507037037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46003.62507037037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46003.62507037037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46003.62507037037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46003.62507037037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46003.62507037037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46003.62507037037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46003.62507037037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46003.62507037037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46003.62507037037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46003.62507037037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46003.62507037037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46003.62507037037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46003.62507037037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46003.62507037037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46003.62507037037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46003.62507037037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46003.62507037037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46003.62507037037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46003.62507037037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46003.62507037037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46003.62507037037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46003.62507037037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46003.62507037037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46003.62507037037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46003.62507037037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46003.62507037037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46003.62507037037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46003.62507037037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46003.62507037037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46003.62507037037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46003.62507037037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46003.62507037037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46003.62507037037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46003.62507037037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46003.62507037037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46003.62507037037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46003.62507037037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46003.62507037037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46003.62507037037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46003.62507037037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46003.62507037037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46003.62507037037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46003.62507037037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46003.62507037037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46003.62507037037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46003.62507037037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46003.62507037037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46003.62507037037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46003.62507037037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46003.62507037037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46003.62507037037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46003.62507037037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46003.62507037037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46003.62507037037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46003.62507037037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46003.62507037037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46003.62507037037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46003.62507037037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46003.62507037037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46003.62507037037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46003.62507037037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46003.62507037037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46003.62507037037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46003.62507037037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46003.62507037037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46003.62507037037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46003.62507037037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46003.62507037037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46003.62507037037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46003.62507037037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46003.62507037037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46003.62507037037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46003.62507037037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46003.62507037037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46003.62507037037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46003.62507037037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46003.62507037037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46003.62507037037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46003.62507037037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46003.62507037037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46003.62507037037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46003.62507037037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46003.62507037037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46003.62507037037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46003.62507037037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46003.62507037037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46003.62507037037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46003.62507037037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46003.62507037037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46003.62507037037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46003.62507037037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46003.62507037037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46003.62507037037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46003.62507037037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46003.62507037037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46003.62507037037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46003.62507037037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46003.62507037037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46003.62507037037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46003.62507037037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46003.62507037037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46003.62507037037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46003.62507037037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46003.62507037037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46003.62507037037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46003.62507037037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46003.62507037037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46003.62507037037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46003.62507037037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46003.62507037037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46003.62507037037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46003.62507037037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46003.62507037037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46003.62507037037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46003.62507037037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46003.62507037037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46003.62507037037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46003.62507037037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46003.62507037037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46003.62507037037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46003.62507037037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46003.62507037037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46003.62507037037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46003.62507037037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46003.62507037037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46003.62507037037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46003.62507037037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46003.62507037037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46003.62507037037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46003.62507037037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46003.62507037037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46003.62507037037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46003.62507037037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46003.62507037037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46003.62507037037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46003.62507037037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46003.62507037037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46003.62507037037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46003.62507037037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46003.62507037037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46003.62507037037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46003.62507037037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46003.62507037037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46003.62507037037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46003.62507037037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46003.62507037037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46003.62507037037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46003.62507037037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46003.62507037037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46003.62507037037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46003.62507037037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46003.62507037037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46003.62507037037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46003.62507037037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46003.62507037037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46003.62507037037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46003.62507037037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46003.62507037037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46003.62507037037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46003.62507037037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46003.62507037037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46003.62507037037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46003.62507037037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46003.62507037037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46003.62507037037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46003.62507037037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46003.62507037037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46003.62507037037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46003.62507037037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46003.62507037037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46003.62507037037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46003.62507037037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46003.62507037037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46003.62507037037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46003.62507037037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46003.62507037037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46003.62507037037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46003.62507037037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46003.62507037037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46003.62507037037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46003.62507037037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46003.62507037037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46003.62507037037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46003.62507037037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46003.62507037037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46003.62507037037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46003.62507037037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46003.62507037037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46003.62507037037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46003.62507037037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46003.62507037037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46003.62507037037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46003.62507037037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46003.62507037037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46003.62507037037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46003.62507037037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46003.62507037037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46003.62507037037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46003.62507037037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46003.62507037037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46003.62507037037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46003.62507037037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46003.62507037037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46003.62507037037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46003.62507037037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46003.62507037037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46003.62507037037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46003.62507037037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46003.62507037037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46003.62507037037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46003.62507037037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46003.62507037037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46003.62507037037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46003.62507037037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46003.62507037037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46003.62507037037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46003.62507037037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46003.62507037037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46003.62507037037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46003.62507037037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46003.62507037037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46003.62507037037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46003.62507037037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46003.62507037037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46003.62507037037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46003.62507037037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46003.62507037037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46003.62507037037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46003.62507037037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46003.62507037037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46003.62507037037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46003.62507037037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46003.62507037037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46003.62507037037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46003.62507037037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46003.62507037037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46003.62507037037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46003.62507037037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46003.62507037037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46003.62507037037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46003.62507037037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46003.62507037037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46003.62507037037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46003.62507037037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46003.62507037037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46003.62507037037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46003.62507037037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46003.62507037037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46003.62507037037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46003.62507037037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46003.62507037037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46003.62507037037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46003.62507037037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46003.62507037037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46003.62507037037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46003.62507037037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46003.62507037037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46003.62507037037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46003.62507037037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46003.62507037037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46003.62507037037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46003.62507037037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46003.62507037037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46003.62507037037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46003.62507037037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46003.62507037037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46003.62507037037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46003.62507037037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46003.62507037037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46003.62507037037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46003.62507037037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46003.62507037037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46003.62507037037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46003.62507037037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46003.62507037037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46003.62507037037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46003.62507037037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46003.62507037037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46003.62507037037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46003.62507037037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46003.62507037037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46003.62507037037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46003.62507037037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46003.62507037037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46003.62507037037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46003.62507037037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46003.62507037037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46003.62507037037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46003.62507037037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46003.62507037037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46003.62507037037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46003.62507037037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46003.62507037037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46003.62507037037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46003.62507037037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46003.62507037037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46003.62507037037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46003.62507037037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46003.62507037037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46003.62507037037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46003.62507037037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46003.62507037037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46003.62507037037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46003.62507037037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46003.62507037037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46003.62507037037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46003.62507037037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46003.62507037037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46003.62507037037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46003.62507037037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46003.62507037037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46003.62507037037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46003.62507037037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46003.62507037037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46003.62507037037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46003.62507037037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46003.62507037037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46003.62507037037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46003.62507037037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46003.62507037037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46003.62507037037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46003.62507037037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46003.62507037037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46003.62507037037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46003.62507037037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46003.62507037037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46003.62507037037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46003.62507037037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46003.62507037037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46003.62507037037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46003.62507037037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46003.62507037037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46003.62507037037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46003.62507037037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46003.62507037037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46003.62507037037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46003.62507037037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46003.62507037037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46003.62507037037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46003.62507037037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46003.62507037037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46003.62507037037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46003.62507037037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46003.62507037037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46003.62507037037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46003.62507037037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46003.62507037037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46003.62507037037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46003.62507037037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46003.62507037037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46003.62507037037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46003.62507037037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46003.62507037037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46003.62507037037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46003.62507037037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46003.62507037037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46003.62507037037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46003.62507037037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46003.62507037037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46003.62507037037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46003.62507037037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46003.62507037037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46003.62507037037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46003.62507037037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46003.62507037037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46003.62507037037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46003.62507037037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46003.62507037037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46003.62507037037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46003.62507037037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46003.62507037037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46003.62507037037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46003.62507037037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46003.62507037037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46003.62507037037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46003.62507037037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46003.62507037037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46003.62507037037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46003.62507037037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46003.62507037037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46003.62507037037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46003.62507037037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46003.62507037037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46003.62507037037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46003.62507037037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46003.62507037037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46003.62507037037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46003.62507037037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46003.62507037037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46003.62507037037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46003.62507037037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46003.62507037037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46003.62507037037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46003.62507037037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46003.62507037037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46003.62507037037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46003.62507037037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46003.62507037037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46003.62507037037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46003.62507037037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46003.62507037037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46003.62507037037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46003.62507037037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46003.62507037037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46003.62507037037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46003.62507037037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46003.62507037037</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300.14435277777375</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4.8309268518496538</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1</v>
      </c>
      <c r="D4" s="87" t="s">
        <v>35887</v>
      </c>
      <c r="E4" s="90" t="s">
        <v>39106</v>
      </c>
      <c r="F4" s="91">
        <v>46003.468622685185</v>
      </c>
      <c r="G4" s="92">
        <f t="shared" ref="G4:G6" ca="1" si="1">IFERROR(NOW()-F4,"")</f>
        <v>0.15644768518541241</v>
      </c>
      <c r="H4" s="91">
        <v>46003.462881944448</v>
      </c>
      <c r="I4" s="106" t="str">
        <f>IFERROR(VLOOKUP(D4,DB!A:F,6,0),"")</f>
        <v>Generator-SG</v>
      </c>
      <c r="J4" s="106" t="str">
        <f>IFERROR(VLOOKUP(D4,DB!A:G,7,0),"")</f>
        <v>No BB Shifted</v>
      </c>
      <c r="K4" s="93" t="s">
        <v>39126</v>
      </c>
      <c r="L4" s="87" t="str">
        <f>IFERROR(VLOOKUP(D4,DB!A:I,9,0),"")</f>
        <v>Latis</v>
      </c>
    </row>
    <row r="5" spans="1:16" ht="15" customHeight="1">
      <c r="A5" s="106" t="s">
        <v>39127</v>
      </c>
      <c r="B5" s="106" t="str">
        <f>IFERROR(VLOOKUP(D5,DB!A:K,11,0),"")</f>
        <v>R4</v>
      </c>
      <c r="C5" s="89">
        <v>1</v>
      </c>
      <c r="D5" s="87" t="s">
        <v>36781</v>
      </c>
      <c r="E5" s="90" t="s">
        <v>39106</v>
      </c>
      <c r="F5" s="91"/>
      <c r="G5" s="92">
        <f t="shared" ca="1" si="1"/>
        <v>46003.62507037037</v>
      </c>
      <c r="H5" s="91">
        <v>46003.533379629633</v>
      </c>
      <c r="I5" s="106" t="str">
        <f>IFERROR(VLOOKUP(D5,DB!A:F,6,0),"")</f>
        <v>Generator-SG</v>
      </c>
      <c r="J5" s="106" t="str">
        <f>IFERROR(VLOOKUP(D5,DB!A:G,7,0),"")</f>
        <v>Dead</v>
      </c>
      <c r="K5" s="93" t="s">
        <v>39128</v>
      </c>
      <c r="L5" s="87" t="str">
        <f>IFERROR(VLOOKUP(D5,DB!A:I,9,0),"")</f>
        <v>Latis</v>
      </c>
    </row>
    <row r="6" spans="1:16" ht="15" customHeight="1">
      <c r="A6" s="106"/>
      <c r="B6" s="106" t="str">
        <f>IFERROR(VLOOKUP(D6,DB!A:K,11,0),"")</f>
        <v/>
      </c>
      <c r="C6" s="89"/>
      <c r="D6" s="87"/>
      <c r="E6" s="90"/>
      <c r="F6" s="91"/>
      <c r="G6" s="92">
        <f t="shared" ca="1" si="1"/>
        <v>46003.62507037037</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46003.62507037037</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46003.62507037037</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46003.62507037037</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46003.62507037037</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46003.62507037037</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46003.62507037037</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46003.62507037037</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46003.62507037037</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46003.62507037037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46003.62507037037</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46003.62507037037</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46003.62507037037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46003.62507037037</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46003.62507037037</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46003.62507037037</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46003.62507037037</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46003.62507037037</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46003.62507037037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46003.62507037037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46003.62507037037</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46003.62507037037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46003.62507037037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46003.62507037037</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46003.62507037037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46003.62507037037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46003.62507037037</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46003.62507037037</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46003.62507037037</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46003.62507037037</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46003.62507037037</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46003.62507037037</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46003.62507037037</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46003.62507037037</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46003.62507037037</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46003.62507037037</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46003.62507037037</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46003.62507037037</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46003.62507037037</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46003.62507037037</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46003.62507037037</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46003.62507037037</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46003.62507037037</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46003.62507037037</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46003.62507037037</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46003.62507037037</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46003.62507037037</v>
      </c>
      <c r="H52" s="91"/>
      <c r="I52" s="106" t="str">
        <f>IFERROR(VLOOKUP(D52,DB!A:F,6,0),"")</f>
        <v/>
      </c>
      <c r="J52" s="106" t="str">
        <f>IFERROR(VLOOKUP(D52,DB!A:G,7,0),"")</f>
        <v/>
      </c>
      <c r="K52" s="93"/>
      <c r="L52" s="87"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7"/>
  <sheetViews>
    <sheetView workbookViewId="0">
      <selection activeCell="B6" sqref="B6:B8"/>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39129</v>
      </c>
    </row>
    <row r="2" spans="1:13" s="39" customFormat="1">
      <c r="A2" s="37" t="s">
        <v>39130</v>
      </c>
      <c r="B2" s="37" t="str">
        <f>IFERROR(VLOOKUP(D2,[1]DB!A:K,11,0),"")</f>
        <v>R5</v>
      </c>
      <c r="C2" s="37">
        <v>3</v>
      </c>
      <c r="D2" s="99" t="s">
        <v>36085</v>
      </c>
      <c r="E2" s="37" t="s">
        <v>39106</v>
      </c>
      <c r="F2" s="38">
        <v>45891.832060185188</v>
      </c>
      <c r="G2" s="101">
        <f ca="1">IFERROR(NOW()-F2,"")</f>
        <v>111.79301018518163</v>
      </c>
      <c r="H2" s="38">
        <v>45891.790393518517</v>
      </c>
      <c r="I2" s="37" t="str">
        <f>IFERROR(VLOOKUP(D2,[1]DB!A:F,6,0),"")</f>
        <v>Generator-SG</v>
      </c>
      <c r="J2" s="37" t="str">
        <f>IFERROR(VLOOKUP(D2,[1]DB!A:G,7,0),"")</f>
        <v>Vandalized</v>
      </c>
      <c r="K2" s="37" t="s">
        <v>39131</v>
      </c>
      <c r="L2" s="37" t="str">
        <f>IFERROR(VLOOKUP(D2,[1]DB!A:I,9,0),"")</f>
        <v>Latis</v>
      </c>
      <c r="M2" s="154"/>
    </row>
    <row r="3" spans="1:13" s="39" customFormat="1" ht="30.75">
      <c r="A3" s="37" t="s">
        <v>39132</v>
      </c>
      <c r="B3" s="37" t="str">
        <f>IFERROR(VLOOKUP(D3,[1]DB!A:K,11,0),"")</f>
        <v>R5</v>
      </c>
      <c r="C3" s="37">
        <v>1</v>
      </c>
      <c r="D3" s="37" t="s">
        <v>33407</v>
      </c>
      <c r="E3" s="37" t="s">
        <v>39109</v>
      </c>
      <c r="F3" s="38">
        <v>45926.188877314817</v>
      </c>
      <c r="G3" s="101">
        <f t="shared" ref="G3" ca="1" si="0">IFERROR(NOW()-F3,"")</f>
        <v>77.436193055553304</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39109</v>
      </c>
      <c r="F4" s="103">
        <v>45948.661111111112</v>
      </c>
      <c r="G4" s="104">
        <f t="shared" ref="G4" ca="1" si="1">IFERROR(NOW()-F4,"")</f>
        <v>54.963959259257535</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22.251771759256371</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6.51758194444119</v>
      </c>
      <c r="H6" s="38">
        <v>45997.093599537038</v>
      </c>
      <c r="I6" s="37" t="str">
        <f>IFERROR(VLOOKUP(D6,[1]DB!A:F,6,0),"")</f>
        <v>SCECO</v>
      </c>
      <c r="J6" s="37" t="str">
        <f>IFERROR(VLOOKUP(D6,[1]DB!A:G,7,0),"")</f>
        <v>In progress</v>
      </c>
      <c r="K6" s="37" t="s">
        <v>39139</v>
      </c>
      <c r="L6" s="37" t="str">
        <f>IFERROR(VLOOKUP(D6,[1]DB!A:I,9,0),"")</f>
        <v>Latis</v>
      </c>
      <c r="M6" s="37"/>
    </row>
    <row r="7" spans="1:13">
      <c r="A7" s="99" t="s">
        <v>39140</v>
      </c>
      <c r="B7" s="37" t="str">
        <f>IFERROR(VLOOKUP(D7,[1]DB!A:K,11,0),"")</f>
        <v>R5</v>
      </c>
      <c r="C7" s="37">
        <v>1</v>
      </c>
      <c r="D7" s="37" t="s">
        <v>33475</v>
      </c>
      <c r="E7" s="37" t="s">
        <v>39106</v>
      </c>
      <c r="F7" s="38">
        <v>46002.119513888887</v>
      </c>
      <c r="G7" s="129">
        <f ca="1">IFERROR(NOW()-F7,"")</f>
        <v>1.5055564814829268</v>
      </c>
      <c r="H7" s="38">
        <v>46002.086875000001</v>
      </c>
      <c r="I7" s="37" t="str">
        <f>IFERROR(VLOOKUP(D7,[1]DB!A:F,6,0),"")</f>
        <v>SCECO</v>
      </c>
      <c r="J7" s="37" t="str">
        <f>IFERROR(VLOOKUP(D7,[1]DB!A:G,7,0),"")</f>
        <v>Good</v>
      </c>
      <c r="K7" s="37" t="s">
        <v>39141</v>
      </c>
      <c r="L7" s="37" t="str">
        <f>IFERROR(VLOOKUP(D7,[1]DB!A:I,9,0),"")</f>
        <v>Latis</v>
      </c>
      <c r="M7" s="37"/>
    </row>
    <row r="8" spans="1:13">
      <c r="A8" s="151" t="s">
        <v>39142</v>
      </c>
      <c r="B8" s="37" t="str">
        <f>IFERROR(VLOOKUP(D8,[1]DB!A:K,11,0),"")</f>
        <v>R5</v>
      </c>
      <c r="C8" s="99">
        <v>1</v>
      </c>
      <c r="D8" s="151" t="s">
        <v>34330</v>
      </c>
      <c r="E8" s="99" t="s">
        <v>39106</v>
      </c>
      <c r="F8" s="152">
        <v>46003.529675925929</v>
      </c>
      <c r="G8" s="153">
        <f t="shared" ref="G8:G60" ca="1" si="3">IFERROR(NOW()-F8,"")</f>
        <v>9.5394444440898951E-2</v>
      </c>
      <c r="H8" s="152">
        <v>46003.52412037037</v>
      </c>
      <c r="I8" s="151" t="str">
        <f>IFERROR(VLOOKUP(D8,[1]DB!A:F,6,0),"")</f>
        <v>Generator-SG</v>
      </c>
      <c r="J8" s="151" t="str">
        <f>IFERROR(VLOOKUP(D8,[1]DB!A:G,7,0),"")</f>
        <v>Vandalized</v>
      </c>
      <c r="K8" s="151" t="s">
        <v>39143</v>
      </c>
      <c r="L8" s="151" t="str">
        <f>IFERROR(VLOOKUP(D8,[1]DB!A:I,9,0),"")</f>
        <v>Latis</v>
      </c>
      <c r="M8" s="151"/>
    </row>
    <row r="9" spans="1:13">
      <c r="A9" s="151"/>
      <c r="B9" s="151"/>
      <c r="C9" s="151"/>
      <c r="D9" s="151"/>
      <c r="E9" s="151"/>
      <c r="F9" s="152"/>
      <c r="G9" s="153">
        <f t="shared" ca="1" si="3"/>
        <v>46003.62507037037</v>
      </c>
      <c r="H9" s="152"/>
      <c r="I9" s="151"/>
      <c r="J9" s="151"/>
      <c r="K9" s="151"/>
      <c r="L9" s="151" t="str">
        <f>IFERROR(VLOOKUP(D9,[1]DB!A:I,9,0),"")</f>
        <v/>
      </c>
      <c r="M9" s="151"/>
    </row>
    <row r="10" spans="1:13">
      <c r="A10" s="151"/>
      <c r="B10" s="151" t="str">
        <f>IFERROR(VLOOKUP(D10,[1]DB!A:K,11,0),"")</f>
        <v/>
      </c>
      <c r="C10" s="151"/>
      <c r="D10" s="151"/>
      <c r="E10" s="151"/>
      <c r="F10" s="152"/>
      <c r="G10" s="153">
        <f t="shared" ca="1" si="3"/>
        <v>46003.62507037037</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46003.62507037037</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46003.62507037037</v>
      </c>
      <c r="H12" s="152"/>
      <c r="I12" s="151" t="str">
        <f>IFERROR(VLOOKUP(D12,[1]DB!A:F,6,0),"")</f>
        <v/>
      </c>
      <c r="J12" s="151" t="str">
        <f>IFERROR(VLOOKUP(D12,[1]DB!A:G,7,0),"")</f>
        <v/>
      </c>
      <c r="K12" s="151"/>
      <c r="L12" s="151" t="str">
        <f>IFERROR(VLOOKUP(D12,[1]DB!A:I,9,0),"")</f>
        <v/>
      </c>
      <c r="M12" s="151"/>
    </row>
    <row r="13" spans="1:13">
      <c r="A13" s="151"/>
      <c r="B13" s="151"/>
      <c r="C13" s="151"/>
      <c r="D13" s="151"/>
      <c r="E13" s="151"/>
      <c r="F13" s="152"/>
      <c r="G13" s="153">
        <f t="shared" ca="1" si="3"/>
        <v>46003.62507037037</v>
      </c>
      <c r="H13" s="152"/>
      <c r="I13" s="151"/>
      <c r="J13" s="151"/>
      <c r="K13" s="151"/>
      <c r="L13" s="151" t="str">
        <f>IFERROR(VLOOKUP(D13,[1]DB!A:I,9,0),"")</f>
        <v/>
      </c>
      <c r="M13" s="151"/>
    </row>
    <row r="14" spans="1:13">
      <c r="A14" s="151"/>
      <c r="B14" s="151"/>
      <c r="C14" s="151"/>
      <c r="D14" s="151"/>
      <c r="E14" s="151"/>
      <c r="F14" s="152"/>
      <c r="G14" s="153">
        <f t="shared" ca="1" si="3"/>
        <v>46003.62507037037</v>
      </c>
      <c r="H14" s="152"/>
      <c r="I14" s="151"/>
      <c r="J14" s="151"/>
      <c r="K14" s="151"/>
      <c r="L14" s="151"/>
      <c r="M14" s="151"/>
    </row>
    <row r="15" spans="1:13">
      <c r="A15" s="151"/>
      <c r="B15" s="151" t="str">
        <f>IFERROR(VLOOKUP(D15,[1]DB!A:K,11,0),"")</f>
        <v/>
      </c>
      <c r="C15" s="151"/>
      <c r="D15" s="151"/>
      <c r="E15" s="151"/>
      <c r="F15" s="152"/>
      <c r="G15" s="153">
        <f t="shared" ca="1" si="3"/>
        <v>46003.62507037037</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46003.62507037037</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46003.62507037037</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46003.62507037037</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46003.62507037037</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46003.62507037037</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46003.62507037037</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46003.62507037037</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46003.62507037037</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46003.62507037037</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46003.62507037037</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46003.62507037037</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46003.62507037037</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46003.62507037037</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46003.62507037037</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46003.62507037037</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46003.62507037037</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46003.62507037037</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46003.62507037037</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46003.62507037037</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46003.62507037037</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46003.62507037037</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46003.62507037037</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46003.62507037037</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46003.62507037037</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46003.62507037037</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46003.62507037037</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46003.62507037037</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46003.62507037037</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46003.62507037037</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46003.62507037037</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46003.62507037037</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46003.62507037037</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46003.62507037037</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46003.62507037037</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46003.62507037037</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46003.62507037037</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46003.62507037037</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46003.62507037037</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46003.62507037037</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46003.62507037037</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46003.62507037037</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46003.62507037037</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46003.62507037037</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46003.62507037037</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46003.62507037037</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ref="G61:G67" ca="1" si="4">IFERROR(NOW()-F61,"")</f>
        <v>46003.62507037037</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46003.62507037037</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46003.62507037037</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46003.62507037037</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46003.62507037037</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46003.62507037037</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46003.62507037037</v>
      </c>
      <c r="H67" s="152"/>
      <c r="I67" s="151" t="str">
        <f>IFERROR(VLOOKUP(D67,[1]DB!A:F,6,0),"")</f>
        <v/>
      </c>
      <c r="J67" s="151" t="str">
        <f>IFERROR(VLOOKUP(D67,[1]DB!A:G,7,0),"")</f>
        <v/>
      </c>
      <c r="K67" s="151"/>
      <c r="L67" s="151" t="str">
        <f>IFERROR(VLOOKUP(D67,[1]DB!A:I,9,0),"")</f>
        <v/>
      </c>
      <c r="M67" s="151"/>
    </row>
  </sheetData>
  <dataValidations count="2">
    <dataValidation allowBlank="1" showInputMessage="1" showErrorMessage="1" sqref="E1" xr:uid="{920C6338-E771-4DAE-8C89-92A9093EA4DE}"/>
    <dataValidation type="list" allowBlank="1" showInputMessage="1" showErrorMessage="1" sqref="E2:E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39144</v>
      </c>
      <c r="B2" s="114" t="str">
        <f>IFERROR(VLOOKUP(D2,DB!A:K,11,0),"")</f>
        <v>R6</v>
      </c>
      <c r="C2" s="115">
        <v>1</v>
      </c>
      <c r="D2" s="114" t="s">
        <v>35929</v>
      </c>
      <c r="E2" s="136" t="s">
        <v>39106</v>
      </c>
      <c r="F2" s="116">
        <v>46003.469664351855</v>
      </c>
      <c r="G2" s="72">
        <f t="shared" ref="G2:G44" ca="1" si="0">IFERROR(NOW()-F2,"-")</f>
        <v>0.1554060185153503</v>
      </c>
      <c r="H2" s="116">
        <v>46003.463703703703</v>
      </c>
      <c r="I2" s="114" t="str">
        <f>IFERROR(VLOOKUP(D2,DB!A:F,6,0),"")</f>
        <v>SCECO</v>
      </c>
      <c r="J2" s="114" t="str">
        <f>IFERROR(VLOOKUP(D2,DB!A:G,7,0),"")</f>
        <v>Dead</v>
      </c>
      <c r="K2" s="117" t="s">
        <v>39145</v>
      </c>
      <c r="L2" s="131" t="str">
        <f>IFERROR(VLOOKUP(D2,DB!A:I,9,0),"")</f>
        <v>Latis</v>
      </c>
    </row>
    <row r="3" spans="1:16382" ht="31.5" customHeight="1">
      <c r="A3" s="113"/>
      <c r="B3" s="114" t="str">
        <f>IFERROR(VLOOKUP(D3,DB!A:K,11,0),"")</f>
        <v/>
      </c>
      <c r="C3" s="115"/>
      <c r="D3" s="114"/>
      <c r="E3" s="136"/>
      <c r="F3" s="116"/>
      <c r="G3" s="72">
        <f t="shared" ca="1" si="0"/>
        <v>46003.62507037037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46003.62507037037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46003.62507037037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46003.62507037037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46003.62507037037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46003.62507037037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46003.62507037037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46003.62507037037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46003.62507037037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46003.62507037037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46003.62507037037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46003.62507037037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46003.62507037037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46003.62507037037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46003.62507037037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46003.62507037037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46003.62507037037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46003.62507037037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46003.62507037037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46003.62507037037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46003.62507037037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46003.62507037037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46003.62507037037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46003.62507037037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46003.62507037037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46003.62507037037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46003.62507037037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46003.62507037037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46003.62507037037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46003.62507037037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46003.62507037037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46003.62507037037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46003.62507037037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46003.62507037037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46003.62507037037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46003.62507037037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46003.62507037037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46003.62507037037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46003.62507037037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46003.62507037037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46003.62507037037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46003.62507037037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46003.62507037037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46003.62507037037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46003.62507037037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46003.62507037037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46003.62507037037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46003.62507037037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46003.62507037037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46003.62507037037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46003.62507037037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46003.62507037037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46003.62507037037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46003.62507037037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46003.62507037037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46003.62507037037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46003.62507037037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46003.62507037037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46003.62507037037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46003.62507037037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46003.62507037037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46003.62507037037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46003.62507037037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46003.62507037037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46003.62507037037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46003.62507037037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46003.62507037037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46003.62507037037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46003.62507037037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46003.62507037037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46003.62507037037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46003.62507037037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46003.62507037037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46003.62507037037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46003.62507037037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46003.62507037037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46003.62507037037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46003.62507037037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46003.62507037037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46003.62507037037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46003.62507037037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46003.62507037037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46003.62507037037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46003.62507037037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46003.62507037037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46003.62507037037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46003.62507037037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46003.62507037037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46003.62507037037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46003.62507037037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46003.62507037037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46003.62507037037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46003.62507037037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46003.62507037037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46003.62507037037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46003.62507037037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46003.62507037037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46003.62507037037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46003.62507037037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46003.62507037037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46003.62507037037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46003.62507037037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46003.62507037037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46003.62507037037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46003.62507037037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46003.62507037037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46003.62507037037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46003.62507037037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46003.62507037037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46003.62507037037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46003.62507037037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46003.62507037037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46003.62507037037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46003.62507037037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46003.62507037037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46003.62507037037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46003.62507037037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46003.62507037037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46003.62507037037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46003.62507037037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46003.62507037037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46003.62507037037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46003.62507037037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46003.62507037037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46003.62507037037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46003.62507037037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46003.62507037037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46003.62507037037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46003.62507037037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46003.62507037037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46003.62507037037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46003.62507037037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46003.62507037037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46003.62507037037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46003.62507037037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46003.62507037037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46003.62507037037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46003.62507037037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46003.62507037037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46003.62507037037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46003.62507037037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46003.62507037037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46003.62507037037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46003.62507037037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46003.62507037037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46003.62507037037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46003.62507037037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46003.62507037037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46003.62507037037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46003.62507037037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46003.62507037037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46003.62507037037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46003.62507037037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46003.62507037037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46003.62507037037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46003.62507037037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46003.62507037037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46003.62507037037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46003.62507037037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46003.62507037037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46003.62507037037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46003.62507037037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46003.62507037037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46003.62507037037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46003.62507037037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46003.62507037037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46003.62507037037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46003.62507037037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46003.62507037037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46003.62507037037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46003.62507037037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46003.62507037037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46003.62507037037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46003.62507037037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46003.62507037037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46003.62507037037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46003.62507037037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46003.62507037037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46003.62507037037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46003.62507037037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46003.62507037037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46003.62507037037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46003.62507037037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46003.62507037037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46003.62507037037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46003.62507037037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46003.62507037037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46003.62507037037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46003.62507037037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46003.62507037037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46003.62507037037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46003.62507037037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46003.62507037037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46003.62507037037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46003.62507037037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46003.62507037037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46003.62507037037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46003.62507037037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46003.62507037037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46003.62507037037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46003.62507037037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46003.62507037037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46003.62507037037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46003.62507037037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46003.62507037037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46003.62507037037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46003.62507037037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46003.62507037037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46003.62507037037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46003.62507037037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46003.62507037037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46003.62507037037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46003.62507037037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46003.62507037037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46003.62507037037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46003.62507037037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46003.62507037037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46003.62507037037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46003.62507037037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46003.62507037037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46003.62507037037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46003.62507037037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46003.62507037037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46003.62507037037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46003.62507037037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46003.62507037037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46003.62507037037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46003.62507037037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46003.62507037037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46003.62507037037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46003.62507037037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46003.62507037037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46003.62507037037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46003.62507037037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46003.62507037037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46003.62507037037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46003.62507037037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46003.62507037037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46003.62507037037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46003.62507037037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46003.62507037037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46003.62507037037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46003.62507037037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46003.62507037037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46003.62507037037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46003.62507037037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46003.62507037037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46003.62507037037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46003.62507037037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46003.62507037037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46003.62507037037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46003.62507037037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46003.62507037037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46003.62507037037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46003.62507037037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46003.62507037037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46003.62507037037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46003.62507037037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46003.62507037037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46003.62507037037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46003.62507037037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46003.62507037037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46003.62507037037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46003.62507037037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46003.62507037037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46003.62507037037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46003.62507037037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46003.62507037037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46003.62507037037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46003.62507037037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46003.62507037037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46003.62507037037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46003.62507037037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46003.62507037037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46003.62507037037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46003.62507037037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46003.62507037037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46003.62507037037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46003.62507037037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46003.62507037037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46003.62507037037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46003.62507037037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46003.62507037037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46003.62507037037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46003.62507037037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46003.62507037037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46003.62507037037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46003.62507037037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46003.62507037037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46003.62507037037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46003.62507037037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46003.62507037037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46003.62507037037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46003.62507037037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46003.62507037037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46003.62507037037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46003.62507037037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46003.62507037037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46003.62507037037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46003.62507037037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46003.62507037037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46003.62507037037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46003.62507037037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46003.62507037037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46003.62507037037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46003.62507037037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46003.62507037037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46003.62507037037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46003.62507037037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46003.62507037037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46003.62507037037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46003.62507037037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46003.62507037037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46003.62507037037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46003.62507037037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46003.62507037037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46003.62507037037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46003.62507037037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46003.62507037037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46003.62507037037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46003.62507037037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46003.62507037037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46003.62507037037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46003.62507037037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46003.62507037037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46003.62507037037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46003.62507037037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46003.62507037037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46003.62507037037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46003.62507037037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46003.62507037037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46003.62507037037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46003.62507037037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46003.62507037037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46003.62507037037</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46003.62507037037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46003.62507037037</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46003.62507037037</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46003.62507037037</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46003.62507037037</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46003.62507037037</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46003.62507037037</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46003.62507037037</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46003.62507037037</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2025-12-12T12:02:10Z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