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478" documentId="120_S{2AC9BD13-BADA-5192-A53E-5A8FF88502F6}" xr6:coauthVersionLast="47" xr6:coauthVersionMax="47" xr10:uidLastSave="{4899E2AD-EA3D-48D4-90A6-3AEBFB2E05AE}"/>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G5" i="5"/>
  <c r="J13" i="4"/>
  <c r="J8" i="4"/>
  <c r="B3" i="4"/>
  <c r="I3" i="4"/>
  <c r="J3" i="4"/>
  <c r="L3" i="4"/>
  <c r="B4" i="4"/>
  <c r="I4" i="4"/>
  <c r="J4" i="4"/>
  <c r="L4" i="4"/>
  <c r="B5" i="4"/>
  <c r="I5" i="4"/>
  <c r="J5" i="4"/>
  <c r="L5" i="4"/>
  <c r="B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4" i="2"/>
  <c r="G4" i="2"/>
  <c r="I4" i="2"/>
  <c r="J4" i="2"/>
  <c r="L4" i="2"/>
  <c r="B5" i="2"/>
  <c r="G5" i="2"/>
  <c r="I5" i="2"/>
  <c r="J5" i="2"/>
  <c r="L5" i="2"/>
  <c r="B6" i="2"/>
  <c r="G6" i="2"/>
  <c r="I6" i="2"/>
  <c r="J6" i="2"/>
  <c r="L6" i="2"/>
  <c r="B7" i="2"/>
  <c r="G7" i="2"/>
  <c r="I7" i="2"/>
  <c r="J7" i="2"/>
  <c r="L7"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<sst xmlns="http://schemas.openxmlformats.org/spreadsheetml/2006/main" count="180310" uniqueCount="39140">
  <si>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</si>
  <si>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</si>
  <si>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</si>
  <si>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</si>
  <si>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</si>
  <si>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</si>
  <si>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</si>
  <si>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</si>
  <si>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</si>
  <si>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</si>
  <si>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</si>
  <si>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</si>
  <si>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</si>
  <si>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</si>
  <si>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</si>
  <si>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</si>
  <si>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</si>
  <si>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</si>
  <si>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</si>
  <si>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</si>
  <si>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</si>
  <si>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</si>
  <si>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</si>
  <si>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</si>
  <si>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</si>
  <si>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</si>
  <si>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</si>
  <si>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</si>
  <si>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</si>
  <si>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</si>
  <si>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</si>
  <si>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</si>
  <si>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</si>
  <si>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</si>
  <si>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</si>
  <si>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</si>
  <si>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</si>
  <si>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</si>
  <si>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</si>
  <si>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</si>
  <si>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</si>
  <si>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</si>
  <si>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</si>
  <si>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</si>
  <si>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</si>
  <si>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</si>
  <si>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</si>
  <si>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</si>
  <si>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</si>
  <si>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</si>
  <si>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</si>
  <si>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</si>
  <si>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</si>
  <si>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</si>
  <si>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</si>
  <si>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</si>
  <si>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</si>
  <si>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</si>
  <si>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</si>
  <si>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</si>
  <si>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</si>
  <si>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</si>
  <si>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</si>
  <si>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</si>
  <si>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</si>
  <si>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</si>
  <si>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</si>
  <si>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</si>
  <si>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</si>
  <si>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</si>
  <si>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</si>
  <si>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</si>
  <si>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</si>
  <si>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</si>
  <si>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</si>
  <si>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</si>
  <si>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</si>
  <si>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</si>
  <si>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</si>
  <si>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</si>
  <si>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</si>
  <si>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</si>
  <si>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</si>
  <si>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</si>
  <si>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</si>
  <si>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</si>
  <si>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</si>
  <si>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</si>
  <si>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</si>
  <si>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</si>
  <si>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</si>
  <si>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</si>
  <si>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</si>
  <si>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</si>
  <si>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</si>
  <si>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</si>
  <si>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</si>
  <si>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</si>
  <si>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</si>
  <si>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</si>
  <si>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</si>
  <si>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</si>
  <si>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</si>
  <si>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</si>
  <si>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</si>
  <si>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</si>
  <si>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</si>
  <si>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</si>
  <si>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</si>
  <si>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</si>
  <si>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</si>
  <si>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</si>
  <si>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</si>
  <si>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</si>
  <si>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</si>
  <si>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</si>
  <si>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</si>
  <si>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</si>
  <si>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</si>
  <si>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</si>
  <si>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</si>
  <si>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</si>
  <si>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</si>
  <si>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</si>
  <si>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</si>
  <si>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</si>
  <si>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</si>
  <si>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</si>
  <si>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</si>
  <si>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</si>
  <si>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</si>
  <si>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</si>
  <si>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</si>
  <si>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</si>
  <si>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</si>
  <si>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</si>
  <si>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</si>
  <si>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</si>
  <si>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</si>
  <si>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</si>
  <si>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</si>
  <si>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</si>
  <si>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</si>
  <si>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</si>
  <si>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</si>
  <si>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</si>
  <si>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</si>
  <si>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</si>
  <si>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</si>
  <si>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</si>
  <si>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</si>
  <si>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</si>
  <si>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</si>
  <si>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</si>
  <si>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</si>
  <si>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</si>
  <si>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</si>
  <si>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</si>
  <si>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</si>
  <si>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</si>
  <si>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</si>
  <si>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</si>
  <si>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</si>
  <si>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</si>
  <si>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</si>
  <si>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</si>
  <si>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</si>
  <si>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</si>
  <si>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</si>
  <si>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</si>
  <si>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</si>
  <si>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</si>
  <si>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</si>
  <si>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</si>
  <si>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</si>
  <si>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</si>
  <si>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</si>
  <si>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</si>
  <si>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</si>
  <si>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</si>
  <si>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</si>
  <si>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</si>
  <si>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</si>
  <si>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</si>
  <si>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</si>
  <si>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</si>
  <si>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</si>
  <si>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</si>
  <si>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</si>
  <si>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</si>
  <si>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</si>
  <si>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</si>
  <si>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</si>
  <si>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</si>
  <si>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</si>
  <si>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</si>
  <si>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</si>
  <si>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</si>
  <si>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</si>
  <si>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</si>
  <si>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</si>
  <si>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</si>
  <si>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</si>
  <si>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</si>
  <si>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</si>
  <si>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</si>
  <si>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</si>
  <si>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</si>
  <si>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</si>
  <si>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</si>
  <si>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</si>
  <si>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</si>
  <si>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</si>
  <si>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</si>
  <si>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</si>
  <si>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</si>
  <si>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</si>
  <si>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</si>
  <si>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</si>
  <si>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</si>
  <si>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</si>
  <si>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</si>
  <si>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</si>
  <si>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</si>
  <si>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</si>
  <si>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</si>
  <si>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</si>
  <si>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</si>
  <si>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</si>
  <si>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</si>
  <si>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</si>
  <si>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</si>
  <si>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</si>
  <si>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</si>
  <si>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</si>
  <si>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</si>
  <si>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</si>
  <si>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</si>
  <si>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</si>
  <si>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</si>
  <si>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</si>
  <si>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</si>
  <si>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</si>
  <si>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</si>
  <si>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</si>
  <si>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</si>
  <si>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</si>
  <si>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</si>
  <si>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</si>
  <si>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</si>
  <si>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</si>
  <si>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</si>
  <si>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</si>
  <si>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</si>
  <si>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</si>
  <si>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</si>
  <si>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</si>
  <si>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</si>
  <si>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</si>
  <si>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</si>
  <si>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</si>
  <si>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</si>
  <si>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</si>
  <si>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</si>
  <si>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</si>
  <si>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</si>
  <si>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</si>
  <si>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</si>
  <si>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</si>
  <si>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</si>
  <si>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</si>
  <si>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</si>
  <si>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</si>
  <si>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</si>
  <si>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</si>
  <si>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</si>
  <si>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</si>
  <si>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</si>
  <si>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</si>
  <si>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</si>
  <si>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</si>
  <si>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</si>
  <si>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</si>
  <si>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</si>
  <si>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</si>
  <si>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</si>
  <si>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</si>
  <si>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</si>
  <si>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</si>
  <si>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</si>
  <si>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</si>
  <si>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</si>
  <si>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</si>
  <si>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</si>
  <si>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</si>
  <si>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</si>
  <si>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</si>
  <si>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</si>
  <si>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</si>
  <si>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</si>
  <si>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</si>
  <si>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</si>
  <si>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</si>
  <si>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</si>
  <si>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</si>
  <si>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</si>
  <si>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</si>
  <si>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</si>
  <si>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</si>
  <si>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</si>
  <si>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</si>
  <si>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</si>
  <si>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</si>
  <si>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</si>
  <si>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</si>
  <si>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</si>
  <si>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</si>
  <si>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</si>
  <si>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</si>
  <si>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</si>
  <si>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</si>
  <si>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</si>
  <si>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</si>
  <si>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</si>
  <si>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</si>
  <si>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</si>
  <si>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</si>
  <si>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</si>
  <si>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</si>
  <si>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</si>
  <si>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</si>
  <si>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</si>
  <si>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</si>
  <si>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</si>
  <si>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</si>
  <si>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</si>
  <si>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</si>
  <si>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</si>
  <si>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</si>
  <si>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</si>
  <si>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</si>
  <si>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</si>
  <si>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</si>
  <si>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</si>
  <si>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</si>
  <si>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</si>
  <si>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</si>
  <si>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</si>
  <si>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</si>
  <si>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</si>
  <si>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</si>
  <si>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</si>
  <si>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</si>
  <si>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</si>
  <si>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</si>
  <si>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</si>
  <si>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</si>
  <si>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</si>
  <si>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</si>
  <si>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</si>
  <si>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</si>
  <si>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</si>
  <si>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</si>
  <si>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</si>
  <si>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</si>
  <si>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</si>
  <si>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</si>
  <si>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</si>
  <si>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</si>
  <si>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</si>
  <si>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</si>
  <si>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</si>
  <si>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</si>
  <si>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</si>
  <si>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</si>
  <si>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</si>
  <si>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</si>
  <si>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</si>
  <si>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</si>
  <si>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</si>
  <si>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</si>
  <si>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</si>
  <si>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</si>
  <si>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</si>
  <si>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</si>
  <si>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</si>
  <si>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</si>
  <si>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</si>
  <si>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</si>
  <si>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</si>
  <si>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</si>
  <si>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</si>
  <si>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</si>
  <si>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</si>
  <si>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</si>
  <si>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</si>
  <si>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</si>
  <si>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</si>
  <si>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</si>
  <si>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</si>
  <si>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</si>
  <si>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</si>
  <si>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</si>
  <si>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</si>
  <si>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</si>
  <si>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</si>
  <si>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</si>
  <si>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</si>
  <si>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</si>
  <si>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</si>
  <si>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</si>
  <si>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</si>
  <si>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</si>
  <si>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</si>
  <si>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</si>
  <si>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</si>
  <si>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</si>
  <si>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</si>
  <si>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</si>
  <si>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</si>
  <si>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</si>
  <si>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</si>
  <si>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</si>
  <si>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</si>
  <si>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</si>
  <si>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</si>
  <si>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</si>
  <si>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</si>
  <si>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</si>
  <si>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</si>
  <si>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</si>
  <si>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</si>
  <si>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</si>
  <si>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</si>
  <si>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</si>
  <si>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</si>
  <si>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</si>
  <si>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</si>
  <si>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</si>
  <si>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</si>
  <si>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</si>
  <si>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</si>
  <si>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</si>
  <si>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</si>
  <si>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</si>
  <si>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</si>
  <si>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</si>
  <si>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</si>
  <si>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</si>
  <si>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</si>
  <si>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</si>
  <si>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</si>
  <si>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</si>
  <si>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</si>
  <si>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</si>
  <si>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</si>
  <si>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</si>
  <si>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</si>
  <si>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</si>
  <si>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</si>
  <si>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</si>
  <si>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</si>
  <si>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</si>
  <si>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</si>
  <si>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</si>
  <si>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</si>
  <si>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</si>
  <si>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</si>
  <si>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</si>
  <si>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</si>
  <si>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</si>
  <si>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</si>
  <si>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</si>
  <si>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</si>
  <si>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</si>
  <si>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</si>
  <si>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</si>
  <si>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</si>
  <si>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</si>
  <si>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</si>
  <si>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</si>
  <si>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</si>
  <si>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</si>
  <si>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</si>
  <si>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</si>
  <si>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</si>
  <si>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</si>
  <si>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</si>
  <si>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</si>
  <si>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</si>
  <si>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</si>
  <si>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</si>
  <si>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</si>
  <si>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</si>
  <si>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</si>
  <si>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</si>
  <si>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</si>
  <si>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</si>
  <si>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</si>
  <si>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</si>
  <si>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</si>
  <si>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</si>
  <si>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</si>
  <si>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</si>
  <si>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</si>
  <si>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</si>
  <si>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</si>
  <si>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</si>
  <si>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</si>
  <si>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</si>
  <si>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</si>
  <si>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</si>
  <si>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</si>
  <si>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</si>
  <si>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</si>
  <si>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</si>
  <si>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</si>
  <si>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</si>
  <si>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</si>
  <si>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</si>
  <si>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</si>
  <si>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</si>
  <si>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</si>
  <si>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</si>
  <si>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</si>
  <si>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</si>
  <si>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</si>
  <si>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</si>
  <si>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</si>
  <si>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</si>
  <si>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</si>
  <si>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</si>
  <si>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</si>
  <si>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</si>
  <si>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</si>
  <si>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</si>
  <si>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</si>
  <si>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</si>
  <si>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</si>
  <si>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</si>
  <si>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</si>
  <si>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</si>
  <si>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</si>
  <si>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</si>
  <si>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</si>
  <si>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</si>
  <si>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</si>
  <si>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</si>
  <si>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</si>
  <si>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</si>
  <si>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</si>
  <si>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</si>
  <si>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</si>
  <si>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</si>
  <si>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</si>
  <si>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</si>
  <si>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</si>
  <si>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</si>
  <si>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</si>
  <si>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</si>
  <si>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</si>
  <si>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</si>
  <si>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</si>
  <si>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</si>
  <si>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</si>
  <si>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</si>
  <si>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</si>
  <si>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</si>
  <si>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</si>
  <si>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</si>
  <si>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</si>
  <si>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</si>
  <si>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</si>
  <si>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</si>
  <si>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</si>
  <si>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</si>
  <si>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</si>
  <si>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</si>
  <si>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</si>
  <si>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</si>
  <si>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</si>
  <si>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</si>
  <si>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</si>
  <si>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</si>
  <si>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</si>
  <si>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</si>
  <si>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</si>
  <si>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</si>
  <si>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</si>
  <si>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</si>
  <si>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</si>
  <si>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</si>
  <si>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</si>
  <si>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</si>
  <si>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</si>
  <si>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</si>
  <si>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</si>
  <si>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</si>
  <si>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</si>
  <si>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</si>
  <si>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</si>
  <si>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</si>
  <si>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</si>
  <si>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</si>
  <si>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</si>
  <si>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</si>
  <si>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</si>
  <si>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</si>
  <si>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</si>
  <si>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</si>
  <si>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</si>
  <si>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</si>
  <si>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</si>
  <si>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</si>
  <si>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</si>
  <si>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</si>
  <si>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</si>
  <si>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</si>
  <si>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</si>
  <si>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</si>
  <si>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</si>
  <si>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</si>
  <si>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</si>
  <si>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</si>
  <si>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</si>
  <si>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</si>
  <si>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</si>
  <si>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</si>
  <si>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</si>
  <si>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</si>
  <si>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</si>
  <si>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</si>
  <si>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</si>
  <si>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</si>
  <si>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</si>
  <si>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</si>
  <si>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</si>
  <si>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</si>
  <si>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</si>
  <si>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</si>
  <si>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</si>
  <si>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</si>
  <si>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</si>
  <si>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</si>
  <si>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</si>
  <si>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</si>
  <si>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</si>
  <si>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</si>
  <si>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</si>
  <si>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</si>
  <si>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</si>
  <si>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</si>
  <si>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</si>
  <si>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</si>
  <si>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</si>
  <si>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</si>
  <si>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</si>
  <si>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</si>
  <si>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</si>
  <si>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</si>
  <si>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</si>
  <si>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</si>
  <si>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</si>
  <si>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</si>
  <si>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</si>
  <si>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</si>
  <si>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</si>
  <si>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</si>
  <si>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</si>
  <si>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</si>
  <si>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</si>
  <si>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</si>
  <si>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</si>
  <si>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</si>
  <si>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</si>
  <si>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</si>
  <si>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</si>
  <si>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</si>
  <si>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</si>
  <si>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</si>
  <si>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</si>
  <si>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</si>
  <si>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</si>
  <si>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</si>
  <si>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</si>
  <si>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</si>
  <si>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</si>
  <si>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</si>
  <si>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</si>
  <si>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</si>
  <si>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</si>
  <si>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</si>
  <si>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</si>
  <si>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</si>
  <si>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</si>
  <si>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</si>
  <si>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</si>
  <si>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</si>
  <si>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</si>
  <si>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</si>
  <si>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</si>
  <si>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</si>
  <si>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</si>
  <si>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</si>
  <si>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</si>
  <si>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</si>
  <si>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</si>
  <si>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</si>
  <si>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</si>
  <si>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</si>
  <si>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</si>
  <si>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</si>
  <si>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</si>
  <si>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</si>
  <si>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</si>
  <si>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</si>
  <si>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</si>
  <si>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</si>
  <si>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</si>
  <si>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</si>
  <si>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</si>
  <si>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</si>
  <si>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</si>
  <si>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</si>
  <si>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</si>
  <si>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</si>
  <si>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</si>
  <si>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</si>
  <si>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</si>
  <si>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</si>
  <si>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</si>
  <si>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</si>
  <si>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</si>
  <si>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</si>
  <si>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</si>
  <si>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</si>
  <si>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</si>
  <si>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</si>
  <si>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</si>
  <si>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</si>
  <si>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</si>
  <si>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</si>
  <si>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</si>
  <si>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</si>
  <si>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</si>
  <si>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</si>
  <si>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</si>
  <si>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</si>
  <si>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</si>
  <si>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</si>
  <si>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</si>
  <si>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</si>
  <si>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</si>
  <si>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</si>
  <si>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</si>
  <si>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</si>
  <si>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</si>
  <si>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</si>
  <si>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</si>
  <si>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</si>
  <si>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</si>
  <si>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</si>
  <si>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</si>
  <si>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</si>
  <si>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</si>
  <si>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</si>
  <si>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</si>
  <si>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</si>
  <si>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</si>
  <si>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</si>
  <si>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</si>
  <si>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</si>
  <si>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</si>
  <si>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</si>
  <si>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</si>
  <si>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</si>
  <si>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</si>
  <si>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</si>
  <si>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</si>
  <si>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</si>
  <si>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</si>
  <si>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</si>
  <si>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</si>
  <si>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</si>
  <si>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</si>
  <si>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</si>
  <si>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</si>
  <si>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</si>
  <si>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</si>
  <si>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</si>
  <si>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</si>
  <si>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</si>
  <si>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</si>
  <si>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</si>
  <si>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</si>
  <si>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</si>
  <si>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</si>
  <si>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</si>
  <si>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</si>
  <si>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</si>
  <si>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</si>
  <si>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</si>
  <si>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</si>
  <si>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</si>
  <si>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</si>
  <si>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</si>
  <si>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</si>
  <si>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</si>
  <si>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</si>
  <si>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</si>
  <si>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</si>
  <si>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</si>
  <si>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</si>
  <si>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</si>
  <si>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</si>
  <si>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</si>
  <si>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</si>
  <si>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</si>
  <si>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</si>
  <si>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</si>
  <si>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</si>
  <si>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</si>
  <si>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</si>
  <si>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</si>
  <si>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</si>
  <si>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</si>
  <si>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</si>
  <si>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</si>
  <si>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</si>
  <si>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</si>
  <si>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</si>
  <si>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</si>
  <si>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</si>
  <si>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</si>
  <si>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</si>
  <si>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</si>
  <si>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</si>
  <si>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</si>
  <si>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</si>
  <si>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</si>
  <si>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</si>
  <si>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</si>
  <si>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</si>
  <si>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</si>
  <si>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</si>
  <si>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</si>
  <si>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</si>
  <si>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</si>
  <si>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</si>
  <si>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</si>
  <si>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</si>
  <si>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</si>
  <si>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</si>
  <si>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</si>
  <si>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</si>
  <si>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</si>
  <si>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</si>
  <si>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</si>
  <si>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</si>
  <si>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</si>
  <si>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</si>
  <si>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</si>
  <si>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</si>
  <si>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</si>
  <si>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</si>
  <si>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</si>
  <si>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</si>
  <si>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</si>
  <si>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</si>
  <si>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</si>
  <si>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</si>
  <si>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</si>
  <si>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</si>
  <si>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</si>
  <si>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</si>
  <si>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</si>
  <si>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</si>
  <si>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</si>
  <si>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</si>
  <si>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</si>
  <si>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</si>
  <si>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</si>
  <si>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</si>
  <si>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</si>
  <si>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</si>
  <si>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</si>
  <si>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</si>
  <si>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</si>
  <si>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</si>
  <si>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</si>
  <si>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</si>
  <si>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</si>
  <si>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</si>
  <si>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</si>
  <si>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</si>
  <si>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</si>
  <si>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</si>
  <si>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</si>
  <si>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</si>
  <si>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</si>
  <si>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</si>
  <si>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</si>
  <si>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</si>
  <si>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</si>
  <si>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</si>
  <si>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</si>
  <si>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</si>
  <si>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</si>
  <si>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</si>
  <si>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</si>
  <si>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</si>
  <si>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</si>
  <si>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</si>
  <si>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</si>
  <si>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</si>
  <si>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</si>
  <si>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</si>
  <si>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</si>
  <si>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</si>
  <si>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</si>
  <si>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</si>
  <si>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</si>
  <si>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</si>
  <si>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</si>
  <si>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</si>
  <si>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</si>
  <si>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</si>
  <si>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</si>
  <si>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</si>
  <si>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</si>
  <si>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</si>
  <si>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</si>
  <si>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</si>
  <si>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</si>
  <si>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</si>
  <si>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</si>
  <si>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</si>
  <si>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</si>
  <si>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</si>
  <si>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</si>
  <si>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</si>
  <si>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</si>
  <si>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</si>
  <si>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</si>
  <si>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</si>
  <si>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</si>
  <si>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</si>
  <si>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</si>
  <si>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</si>
  <si>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</si>
  <si>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</si>
  <si>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</si>
  <si>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</si>
  <si>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</si>
  <si>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</si>
  <si>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</si>
  <si>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</si>
  <si>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</si>
  <si>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</si>
  <si>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</si>
  <si>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</si>
  <si>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</si>
  <si>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</si>
  <si>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</si>
  <si>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</si>
  <si>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</si>
  <si>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</si>
  <si>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</si>
  <si>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</si>
  <si>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</si>
  <si>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</si>
  <si>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</si>
  <si>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</si>
  <si>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</si>
  <si>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</si>
  <si>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</si>
  <si>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</si>
  <si>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</si>
  <si>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</si>
  <si>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</si>
  <si>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</si>
  <si>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</si>
  <si>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</si>
  <si>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</si>
  <si>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</si>
  <si>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</si>
  <si>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</si>
  <si>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</si>
  <si>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</si>
  <si>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</si>
  <si>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</si>
  <si>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</si>
  <si>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</si>
  <si>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</si>
  <si>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</si>
  <si>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</si>
  <si>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</si>
  <si>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</si>
  <si>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</si>
  <si>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</si>
  <si>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</si>
  <si>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</si>
  <si>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</si>
  <si>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</si>
  <si>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</si>
  <si>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</si>
  <si>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</si>
  <si>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</si>
  <si>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</si>
  <si>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</si>
  <si>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</si>
  <si>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</si>
  <si>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</si>
  <si>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</si>
  <si>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</si>
  <si>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</si>
  <si>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</si>
  <si>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</si>
  <si>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</si>
  <si>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</si>
  <si>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</si>
  <si>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</si>
  <si>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</si>
  <si>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</si>
  <si>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</si>
  <si>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</si>
  <si>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</si>
  <si>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</si>
  <si>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</si>
  <si>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</si>
  <si>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</si>
  <si>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</si>
  <si>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</si>
  <si>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</si>
  <si>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</si>
  <si>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</si>
  <si>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</si>
  <si>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</si>
  <si>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</si>
  <si>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</si>
  <si>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</si>
  <si>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</si>
  <si>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</si>
  <si>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</si>
  <si>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</si>
  <si>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</si>
  <si>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</si>
  <si>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</si>
  <si>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</si>
  <si>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</si>
  <si>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</si>
  <si>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</si>
  <si>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</si>
  <si>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</si>
  <si>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</si>
  <si>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</si>
  <si>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</si>
  <si>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</si>
  <si>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</si>
  <si>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</si>
  <si>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</si>
  <si>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</si>
  <si>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</si>
  <si>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</si>
  <si>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</si>
  <si>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</si>
  <si>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</si>
  <si>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</si>
  <si>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</si>
  <si>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</si>
  <si>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</si>
  <si>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</si>
  <si>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</si>
  <si>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</si>
  <si>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</si>
  <si>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</si>
  <si>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</si>
  <si>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</si>
  <si>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</si>
  <si>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</si>
  <si>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</si>
  <si>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</si>
  <si>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</si>
  <si>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</si>
  <si>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</si>
  <si>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</si>
  <si>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</si>
  <si>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</si>
  <si>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</si>
  <si>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</si>
  <si>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</si>
  <si>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</si>
  <si>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</si>
  <si>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</si>
  <si>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</si>
  <si>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</si>
  <si>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</si>
  <si>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</si>
  <si>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</si>
  <si>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</si>
  <si>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</si>
  <si>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</si>
  <si>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</si>
  <si>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</si>
  <si>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</si>
  <si>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</si>
  <si>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</si>
  <si>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</si>
  <si>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</si>
  <si>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</si>
  <si>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</si>
  <si>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</si>
  <si>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</si>
  <si>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</si>
  <si>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</si>
  <si>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</si>
  <si>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</si>
  <si>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</si>
  <si>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</si>
  <si>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</si>
  <si>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</si>
  <si>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</si>
  <si>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</si>
  <si>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</si>
  <si>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</si>
  <si>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</si>
  <si>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</si>
  <si>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</si>
  <si>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</si>
  <si>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</si>
  <si>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</si>
  <si>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</si>
  <si>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</si>
  <si>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</si>
  <si>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</si>
  <si>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</si>
  <si>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</si>
  <si>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</si>
  <si>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</si>
  <si>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</si>
  <si>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</si>
  <si>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</si>
  <si>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</si>
  <si>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</si>
  <si>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</si>
  <si>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</si>
  <si>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</si>
  <si>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</si>
  <si>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</si>
  <si>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</si>
  <si>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</si>
  <si>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</si>
  <si>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</si>
  <si>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</si>
  <si>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</si>
  <si>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</si>
  <si>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</si>
  <si>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</si>
  <si>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</si>
  <si>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</si>
  <si>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</si>
  <si>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</si>
  <si>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</si>
  <si>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</si>
  <si>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</si>
  <si>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</si>
  <si>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</si>
  <si>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</si>
  <si>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</si>
  <si>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</si>
  <si>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</si>
  <si>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</si>
  <si>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</si>
  <si>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</si>
  <si>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</si>
  <si>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</si>
  <si>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</si>
  <si>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</si>
  <si>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</si>
  <si>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</si>
  <si>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</si>
  <si>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</si>
  <si>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</si>
  <si>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</si>
  <si>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</si>
  <si>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</si>
  <si>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</si>
  <si>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</si>
  <si>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</si>
  <si>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</si>
  <si>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</si>
  <si>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</si>
  <si>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</si>
  <si>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</si>
  <si>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</si>
  <si>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</si>
  <si>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</si>
  <si>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</si>
  <si>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</si>
  <si>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</si>
  <si>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</si>
  <si>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</si>
  <si>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</si>
  <si>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</si>
  <si>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</si>
  <si>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</si>
  <si>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</si>
  <si>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</si>
  <si>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</si>
  <si>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</si>
  <si>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</si>
  <si>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</si>
  <si>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</si>
  <si>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</si>
  <si>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</si>
  <si>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</si>
  <si>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</si>
  <si>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</si>
  <si>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</si>
  <si>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</si>
  <si>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</si>
  <si>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</si>
  <si>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</si>
  <si>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</si>
  <si>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</si>
  <si>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</si>
  <si>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</si>
  <si>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</si>
  <si>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</si>
  <si>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</si>
  <si>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</si>
  <si>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</si>
  <si>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</si>
  <si>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</si>
  <si>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</si>
  <si>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</si>
  <si>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</si>
  <si>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</si>
  <si>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</si>
  <si>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</si>
  <si>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</si>
  <si>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</si>
  <si>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</si>
  <si>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</si>
  <si>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</si>
  <si>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</si>
  <si>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</si>
  <si>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</si>
  <si>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</si>
  <si>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</si>
  <si>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</si>
  <si>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</si>
  <si>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</si>
  <si>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</si>
  <si>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</si>
  <si>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</si>
  <si>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</si>
  <si>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</si>
  <si>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</si>
  <si>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</si>
  <si>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</si>
  <si>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</si>
  <si>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</si>
  <si>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</si>
  <si>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</si>
  <si>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</si>
  <si>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</si>
  <si>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</si>
  <si>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</si>
  <si>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</si>
  <si>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</si>
  <si>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</si>
  <si>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</si>
  <si>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</si>
  <si>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</si>
  <si>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</si>
  <si>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</si>
  <si>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</si>
  <si>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</si>
  <si>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</si>
  <si>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</si>
  <si>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</si>
  <si>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</si>
  <si>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</si>
  <si>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</si>
  <si>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</si>
  <si>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</si>
  <si>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</si>
  <si>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</si>
  <si>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</si>
  <si>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</si>
  <si>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</si>
  <si>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</si>
  <si>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</si>
  <si>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</si>
  <si>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</si>
  <si>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</si>
  <si>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</si>
  <si>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</si>
  <si>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</si>
  <si>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</si>
  <si>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</si>
  <si>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</si>
  <si>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</si>
  <si>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</si>
  <si>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</si>
  <si>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</si>
  <si>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</si>
  <si>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</si>
  <si>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</si>
  <si>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</si>
  <si>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</si>
  <si>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</si>
  <si>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</si>
  <si>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</si>
  <si>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</si>
  <si>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</si>
  <si>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</si>
  <si>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</si>
  <si>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</si>
  <si>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</si>
  <si>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</si>
  <si>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</si>
  <si>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</si>
  <si>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</si>
  <si>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</si>
  <si>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</si>
  <si>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</si>
  <si>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</si>
  <si>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</si>
  <si>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</si>
  <si>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</si>
  <si>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</si>
  <si>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</si>
  <si>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</si>
  <si>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</si>
  <si>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</si>
  <si>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</si>
  <si>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</si>
  <si>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</si>
  <si>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</si>
  <si>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</si>
  <si>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</si>
  <si>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</si>
  <si>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</si>
  <si>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</si>
  <si>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</si>
  <si>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</si>
  <si>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</si>
  <si>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</si>
  <si>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</si>
  <si>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</si>
  <si>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</si>
  <si>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</si>
  <si>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</si>
  <si>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</si>
  <si>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</si>
  <si>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</si>
  <si>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</si>
  <si>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</si>
  <si>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</si>
  <si>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</si>
  <si>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</si>
  <si>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</si>
  <si>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</si>
  <si>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</si>
  <si>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</si>
  <si>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</si>
  <si>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</si>
  <si>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</si>
  <si>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</si>
  <si>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</si>
  <si>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</si>
  <si>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</si>
  <si>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</si>
  <si>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</si>
  <si>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</si>
  <si>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</si>
  <si>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</si>
  <si>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</si>
  <si>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</si>
  <si>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</si>
  <si>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</si>
  <si>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</si>
  <si>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</si>
  <si>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</si>
  <si>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</si>
  <si>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</si>
  <si>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</si>
  <si>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</si>
  <si>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</si>
  <si>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</si>
  <si>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</si>
  <si>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</si>
  <si>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</si>
  <si>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</si>
  <si>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</si>
  <si>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</si>
  <si>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</si>
  <si>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</si>
  <si>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</si>
  <si>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</si>
  <si>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</si>
  <si>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</si>
  <si>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</si>
  <si>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</si>
  <si>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</si>
  <si>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</si>
  <si>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</si>
  <si>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</si>
  <si>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</si>
  <si>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</si>
  <si>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</si>
  <si>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</si>
  <si>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</si>
  <si>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</si>
  <si>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</si>
  <si>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</si>
  <si>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</si>
  <si>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</si>
  <si>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</si>
  <si>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</si>
  <si>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</si>
  <si>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</si>
  <si>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</si>
  <si>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</si>
  <si>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</si>
  <si>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</si>
  <si>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</si>
  <si>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</si>
  <si>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</si>
  <si>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</si>
  <si>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</si>
  <si>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</si>
  <si>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</si>
  <si>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</si>
  <si>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</si>
  <si>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</si>
  <si>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</si>
  <si>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</si>
  <si>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</si>
  <si>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</si>
  <si>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</si>
  <si>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</si>
  <si>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</si>
  <si>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</si>
  <si>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</si>
  <si>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</si>
  <si>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</si>
  <si>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</si>
  <si>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</si>
  <si>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</si>
  <si>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</si>
  <si>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</si>
  <si>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</si>
  <si>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</si>
  <si>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</si>
  <si>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</si>
  <si>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</si>
  <si>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</si>
  <si>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</si>
  <si>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</si>
  <si>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</si>
  <si>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</si>
  <si>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</si>
  <si>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</si>
  <si>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</si>
  <si>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</si>
  <si>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</si>
  <si>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</si>
  <si>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</si>
  <si>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</si>
  <si>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</si>
  <si>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</si>
  <si>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</si>
  <si>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</si>
  <si>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</si>
  <si>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</si>
  <si>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</si>
  <si>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</si>
  <si>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</si>
  <si>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</si>
  <si>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</si>
  <si>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</si>
  <si>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</si>
  <si>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</si>
  <si>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</si>
  <si>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</si>
  <si>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</si>
  <si>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</si>
  <si>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</si>
  <si>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</si>
  <si>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</si>
  <si>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</si>
  <si>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</si>
  <si>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</si>
  <si>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</si>
  <si>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</si>
  <si>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</si>
  <si>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</si>
  <si>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</si>
  <si>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</si>
  <si>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</si>
  <si>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</si>
  <si>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</si>
  <si>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</si>
  <si>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</si>
  <si>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</si>
  <si>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</si>
  <si>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</si>
  <si>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</si>
  <si>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</si>
  <si>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</si>
  <si>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</si>
  <si>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</si>
  <si>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</si>
  <si>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</si>
  <si>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</si>
  <si>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</si>
  <si>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</si>
  <si>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</si>
  <si>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</si>
  <si>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</si>
  <si>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</si>
  <si>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</si>
  <si>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</si>
  <si>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</si>
  <si>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</si>
  <si>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</si>
  <si>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</si>
  <si>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</si>
  <si>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</si>
  <si>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</si>
  <si>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</si>
  <si>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</si>
  <si>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</si>
  <si>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</si>
  <si>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</si>
  <si>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</si>
  <si>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</si>
  <si>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</si>
  <si>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</si>
  <si>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</si>
  <si>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</si>
  <si>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</si>
  <si>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</si>
  <si>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</si>
  <si>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</si>
  <si>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</si>
  <si>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</si>
  <si>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</si>
  <si>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</si>
  <si>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</si>
  <si>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</si>
  <si>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</si>
  <si>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</si>
  <si>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</si>
  <si>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</si>
  <si>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</si>
  <si>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</si>
  <si>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</si>
  <si>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</si>
  <si>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</si>
  <si>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</si>
  <si>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</si>
  <si>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</si>
  <si>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</si>
  <si>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</si>
  <si>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</si>
  <si>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</si>
  <si>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</si>
  <si>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</si>
  <si>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</si>
  <si>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</si>
  <si>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</si>
  <si>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</si>
  <si>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</si>
  <si>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</si>
  <si>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</si>
  <si>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</si>
  <si>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</si>
  <si>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</si>
  <si>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</si>
  <si>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</si>
  <si>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</si>
  <si>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</si>
  <si>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</si>
  <si>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</si>
  <si>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</si>
  <si>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</si>
  <si>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</si>
  <si>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</si>
  <si>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</si>
  <si>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</si>
  <si>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</si>
  <si>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</si>
  <si>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</si>
  <si>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</si>
  <si>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</si>
  <si>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</si>
  <si>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</si>
  <si>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</si>
  <si>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</si>
  <si>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</si>
  <si>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</si>
  <si>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</si>
  <si>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</si>
  <si>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</si>
  <si>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</si>
  <si>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</si>
  <si>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</si>
  <si>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</si>
  <si>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</si>
  <si>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</si>
  <si>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</si>
  <si>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</si>
  <si>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</si>
  <si>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</si>
  <si>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</si>
  <si>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</si>
  <si>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</si>
  <si>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</si>
  <si>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</si>
  <si>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</si>
  <si>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</si>
  <si>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</si>
  <si>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</si>
  <si>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</si>
  <si>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</si>
  <si>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</si>
  <si>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</si>
  <si>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</si>
  <si>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</si>
  <si>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</si>
  <si>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</si>
  <si>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</si>
  <si>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</si>
  <si>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</si>
  <si>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</si>
  <si>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</si>
  <si>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</si>
  <si>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</si>
  <si>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</si>
  <si>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</si>
  <si>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</si>
  <si>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</si>
  <si>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</si>
  <si>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</si>
  <si>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</si>
  <si>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</si>
  <si>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</si>
  <si>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</si>
  <si>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</si>
  <si>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</si>
  <si>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</si>
  <si>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</si>
  <si>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</si>
  <si>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</si>
  <si>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</si>
  <si>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</si>
  <si>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</si>
  <si>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</si>
  <si>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</si>
  <si>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</si>
  <si>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</si>
  <si>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</si>
  <si>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</si>
  <si>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</si>
  <si>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</si>
  <si>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</si>
  <si>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</si>
  <si>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</si>
  <si>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</si>
  <si>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</si>
  <si>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</si>
  <si>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</si>
  <si>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</si>
  <si>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</si>
  <si>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</si>
  <si>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</si>
  <si>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</si>
  <si>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</si>
  <si>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</si>
  <si>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</si>
  <si>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</si>
  <si>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</si>
  <si>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</si>
  <si>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</si>
  <si>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</si>
  <si>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</si>
  <si>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</si>
  <si>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</si>
  <si>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</si>
  <si>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</si>
  <si>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</si>
  <si>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</si>
  <si>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</si>
  <si>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</si>
  <si>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</si>
  <si>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</si>
  <si>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</si>
  <si>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</si>
  <si>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</si>
  <si>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</si>
  <si>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</si>
  <si>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</si>
  <si>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</si>
  <si>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</si>
  <si>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</si>
  <si>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</si>
  <si>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</si>
  <si>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</si>
  <si>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</si>
  <si>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</si>
  <si>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</si>
  <si>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</si>
  <si>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</si>
  <si>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</si>
  <si>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</si>
  <si>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</si>
  <si>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</si>
  <si>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</si>
  <si>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</si>
  <si>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</si>
  <si>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</si>
  <si>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</si>
  <si>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</si>
  <si>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</si>
  <si>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</si>
  <si>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</si>
  <si>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</si>
  <si>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</si>
  <si>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</si>
  <si>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</si>
  <si>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</si>
  <si>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</si>
  <si>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</si>
  <si>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</si>
  <si>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</si>
  <si>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</si>
  <si>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</si>
  <si>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</si>
  <si>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</si>
  <si>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</si>
  <si>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</si>
  <si>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</si>
  <si>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</si>
  <si>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</si>
  <si>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</si>
  <si>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</si>
  <si>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</si>
  <si>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</si>
  <si>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</si>
  <si>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</si>
  <si>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</si>
  <si>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</si>
  <si>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</si>
  <si>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</si>
  <si>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</si>
  <si>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</si>
  <si>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</si>
  <si>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</si>
  <si>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</si>
  <si>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</si>
  <si>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</si>
  <si>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</si>
  <si>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</si>
  <si>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</si>
  <si>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</si>
  <si>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</si>
  <si>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</si>
  <si>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</si>
  <si>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</si>
  <si>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</si>
  <si>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</si>
  <si>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</si>
  <si>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</si>
  <si>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</si>
  <si>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</si>
  <si>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</si>
  <si>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</si>
  <si>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</si>
  <si>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</si>
  <si>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</si>
  <si>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</si>
  <si>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</si>
  <si>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</si>
  <si>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</si>
  <si>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</si>
  <si>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</si>
  <si>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</si>
  <si>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</si>
  <si>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</si>
  <si>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</si>
  <si>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</si>
  <si>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</si>
  <si>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</si>
  <si>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</si>
  <si>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</si>
  <si>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</si>
  <si>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</si>
  <si>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</si>
  <si>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</si>
  <si>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</si>
  <si>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</si>
  <si>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</si>
  <si>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</si>
  <si>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</si>
  <si>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</si>
  <si>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</si>
  <si>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</si>
  <si>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</si>
  <si>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</si>
  <si>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</si>
  <si>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</si>
  <si>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</si>
  <si>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</si>
  <si>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</si>
  <si>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</si>
  <si>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</si>
  <si>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</si>
  <si>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</si>
  <si>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</si>
  <si>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</si>
  <si>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</si>
  <si>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</si>
  <si>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</si>
  <si>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</si>
  <si>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</si>
  <si>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</si>
  <si>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</si>
  <si>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</si>
  <si>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</si>
  <si>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</si>
  <si>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</si>
  <si>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</si>
  <si>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</si>
  <si>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</si>
  <si>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</si>
  <si>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</si>
  <si>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</si>
  <si>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</si>
  <si>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</si>
  <si>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</si>
  <si>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</si>
  <si>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</si>
  <si>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</si>
  <si>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</si>
  <si>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</si>
  <si>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</si>
  <si>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</si>
  <si>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</si>
  <si>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</si>
  <si>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</si>
  <si>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</si>
  <si>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</si>
  <si>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</si>
  <si>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</si>
  <si>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</si>
  <si>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</si>
  <si>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</si>
  <si>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</si>
  <si>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</si>
  <si>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</si>
  <si>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</si>
  <si>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</si>
  <si>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</si>
  <si>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</si>
  <si>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</si>
  <si>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</si>
  <si>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</si>
  <si>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</si>
  <si>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</si>
  <si>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</si>
  <si>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</si>
  <si>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</si>
  <si>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</si>
  <si>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</si>
  <si>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</si>
  <si>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</si>
  <si>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</si>
  <si>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</si>
  <si>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</si>
  <si>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</si>
  <si>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</si>
  <si>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</si>
  <si>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</si>
  <si>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</si>
  <si>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</si>
  <si>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</si>
  <si>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</si>
  <si>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</si>
  <si>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</si>
  <si>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</si>
  <si>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</si>
  <si>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</si>
  <si>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</si>
  <si>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</si>
  <si>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</si>
  <si>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</si>
  <si>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</si>
  <si>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</si>
  <si>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</si>
  <si>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</si>
  <si>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</si>
  <si>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</si>
  <si>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</si>
  <si>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</si>
  <si>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</si>
  <si>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</si>
  <si>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</si>
  <si>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</si>
  <si>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</si>
  <si>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</si>
  <si>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</si>
  <si>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</si>
  <si>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</si>
  <si>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</si>
  <si>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</si>
  <si>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</si>
  <si>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</si>
  <si>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</si>
  <si>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</si>
  <si>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</si>
  <si>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</si>
  <si>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</si>
  <si>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</si>
  <si>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</si>
  <si>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</si>
  <si>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</si>
  <si>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</si>
  <si>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</si>
  <si>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</si>
  <si>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</si>
  <si>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</si>
  <si>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</si>
  <si>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</si>
  <si>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</si>
  <si>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</si>
  <si>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</si>
  <si>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</si>
  <si>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</si>
  <si>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</si>
  <si>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</si>
  <si>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</si>
  <si>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</si>
  <si>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</si>
  <si>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</si>
  <si>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</si>
  <si>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</si>
  <si>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</si>
  <si>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</si>
  <si>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</si>
  <si>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</si>
  <si>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</si>
  <si>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</si>
  <si>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</si>
  <si>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</si>
  <si>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</si>
  <si>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</si>
  <si>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</si>
  <si>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</si>
  <si>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</si>
  <si>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</si>
  <si>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</si>
  <si>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</si>
  <si>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</si>
  <si>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</si>
  <si>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</si>
  <si>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</si>
  <si>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</si>
  <si>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</si>
  <si>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</si>
  <si>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</si>
  <si>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</si>
  <si>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</si>
  <si>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</si>
  <si>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</si>
  <si>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</si>
  <si>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</si>
  <si>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</si>
  <si>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</si>
  <si>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</si>
  <si>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</si>
  <si>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</si>
  <si>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</si>
  <si>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</si>
  <si>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</si>
  <si>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</si>
  <si>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</si>
  <si>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</si>
  <si>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</si>
  <si>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</si>
  <si>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</si>
  <si>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</si>
  <si>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</si>
  <si>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</si>
  <si>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</si>
  <si>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</si>
  <si>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</si>
  <si>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</si>
  <si>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</si>
  <si>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</si>
  <si>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</si>
  <si>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</si>
  <si>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</si>
  <si>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</si>
  <si>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</si>
  <si>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</si>
  <si>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</si>
  <si>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</si>
  <si>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</si>
  <si>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</si>
  <si>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</si>
  <si>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</si>
  <si>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</si>
  <si>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</si>
  <si>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</si>
  <si>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</si>
  <si>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</si>
  <si>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</si>
  <si>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</si>
  <si>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</si>
  <si>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</si>
  <si>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</si>
  <si>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</si>
  <si>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</si>
  <si>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</si>
  <si>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</si>
  <si>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</si>
  <si>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</si>
  <si>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</si>
  <si>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</si>
  <si>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</si>
  <si>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</si>
  <si>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</si>
  <si>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</si>
  <si>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</si>
  <si>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</si>
  <si>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</si>
  <si>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</si>
  <si>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</si>
  <si>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</si>
  <si>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</si>
  <si>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</si>
  <si>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</si>
  <si>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</si>
  <si>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</si>
  <si>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</si>
  <si>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</si>
  <si>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</si>
  <si>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</si>
  <si>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</si>
  <si>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</si>
  <si>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</si>
  <si>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</si>
  <si>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</si>
  <si>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</si>
  <si>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</si>
  <si>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</si>
  <si>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</si>
  <si>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</si>
  <si>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</si>
  <si>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</si>
  <si>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</si>
  <si>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</si>
  <si>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</si>
  <si>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</si>
  <si>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</si>
  <si>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</si>
  <si>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</si>
  <si>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</si>
  <si>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</si>
  <si>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</si>
  <si>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</si>
  <si>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</si>
  <si>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</si>
  <si>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</si>
  <si>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</si>
  <si>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</si>
  <si>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</si>
  <si>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</si>
  <si>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</si>
  <si>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</si>
  <si>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</si>
  <si>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</si>
  <si>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</si>
  <si>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</si>
  <si>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</si>
  <si>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</si>
  <si>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</si>
  <si>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</si>
  <si>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</si>
  <si>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</si>
  <si>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</si>
  <si>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</si>
  <si>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</si>
  <si>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</si>
  <si>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</si>
  <si>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</si>
  <si>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</si>
  <si>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</si>
  <si>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</si>
  <si>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</si>
  <si>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</si>
  <si>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</si>
  <si>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</si>
  <si>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</si>
  <si>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</si>
  <si>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</si>
  <si>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</si>
  <si>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</si>
  <si>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</si>
  <si>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</si>
  <si>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</si>
  <si>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</si>
  <si>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</si>
  <si>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</si>
  <si>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</si>
  <si>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</si>
  <si>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</si>
  <si>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</si>
  <si>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</si>
  <si>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</si>
  <si>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</si>
  <si>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</si>
  <si>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</si>
  <si>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</si>
  <si>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</si>
  <si>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</si>
  <si>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</si>
  <si>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</si>
  <si>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</si>
  <si>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</si>
  <si>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</si>
  <si>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</si>
  <si>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</si>
  <si>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</si>
  <si>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</si>
  <si>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</si>
  <si>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</si>
  <si>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</si>
  <si>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</si>
  <si>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</si>
  <si>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</si>
  <si>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</si>
  <si>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</si>
  <si>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</si>
  <si>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</si>
  <si>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</si>
  <si>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</si>
  <si>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</si>
  <si>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</si>
  <si>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</si>
  <si>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</si>
  <si>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</si>
  <si>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</si>
  <si>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</si>
  <si>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</si>
  <si>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</si>
  <si>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</si>
  <si>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</si>
  <si>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</si>
  <si>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</si>
  <si>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</si>
  <si>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</si>
  <si>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</si>
  <si>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</si>
  <si>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</si>
  <si>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</si>
  <si>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</si>
  <si>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</si>
  <si>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</si>
  <si>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</si>
  <si>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</si>
  <si>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</si>
  <si>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</si>
  <si>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</si>
  <si>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</si>
  <si>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</si>
  <si>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</si>
  <si>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</si>
  <si>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</si>
  <si>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</si>
  <si>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</si>
  <si>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</si>
  <si>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</si>
  <si>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</si>
  <si>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</si>
  <si>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</si>
  <si>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</si>
  <si>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</si>
  <si>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</si>
  <si>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</si>
  <si>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</si>
  <si>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</si>
  <si>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</si>
  <si>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</si>
  <si>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</si>
  <si>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</si>
  <si>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</si>
  <si>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</si>
  <si>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</si>
  <si>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</si>
  <si>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</si>
  <si>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</si>
  <si>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</si>
  <si>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</si>
  <si>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</si>
  <si>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</si>
  <si>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</si>
  <si>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</si>
  <si>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</si>
  <si>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</si>
  <si>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</si>
  <si>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</si>
  <si>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</si>
  <si>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</si>
  <si>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</si>
  <si>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</si>
  <si>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</si>
  <si>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</si>
  <si>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</si>
  <si>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</si>
  <si>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</si>
  <si>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</si>
  <si>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</si>
  <si>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</si>
  <si>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</si>
  <si>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</si>
  <si>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</si>
  <si>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</si>
  <si>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</si>
  <si>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</si>
  <si>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</si>
  <si>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</si>
  <si>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</si>
  <si>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</si>
  <si>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</si>
  <si>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</si>
  <si>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</si>
  <si>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</si>
  <si>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</si>
  <si>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</si>
  <si>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</si>
  <si>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</si>
  <si>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</si>
  <si>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</si>
  <si>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</si>
  <si>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</si>
  <si>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</si>
  <si>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</si>
  <si>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</si>
  <si>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</si>
  <si>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</si>
  <si>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</si>
  <si>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</si>
  <si>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</si>
  <si>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</si>
  <si>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</si>
  <si>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</si>
  <si>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</si>
  <si>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</si>
  <si>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</si>
  <si>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</si>
  <si>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</si>
  <si>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</si>
  <si>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</si>
  <si>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</si>
  <si>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</si>
  <si>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</si>
  <si>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</si>
  <si>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</si>
  <si>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</si>
  <si>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</si>
  <si>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</si>
  <si>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</si>
  <si>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</si>
  <si>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</si>
  <si>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</si>
  <si>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</si>
  <si>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</si>
  <si>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</si>
  <si>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</si>
  <si>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</si>
  <si>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</si>
  <si>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</si>
  <si>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</si>
  <si>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</si>
  <si>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</si>
  <si>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</si>
  <si>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</si>
  <si>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</si>
  <si>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</si>
  <si>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</si>
  <si>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</si>
  <si>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</si>
  <si>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</si>
  <si>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</si>
  <si>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</si>
  <si>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</si>
  <si>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</si>
  <si>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</si>
  <si>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</si>
  <si>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</si>
  <si>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</si>
  <si>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</si>
  <si>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</si>
  <si>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</si>
  <si>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</si>
  <si>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</si>
  <si>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</si>
  <si>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</si>
  <si>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</si>
  <si>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</si>
  <si>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</si>
  <si>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</si>
  <si>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</si>
  <si>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</si>
  <si>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</si>
  <si>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</si>
  <si>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</si>
  <si>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</si>
  <si>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</si>
  <si>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</si>
  <si>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</si>
  <si>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</si>
  <si>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</si>
  <si>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</si>
  <si>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</si>
  <si>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</si>
  <si>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</si>
  <si>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</si>
  <si>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</si>
  <si>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</si>
  <si>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</si>
  <si>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</si>
  <si>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</si>
  <si>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</si>
  <si>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</si>
  <si>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</si>
  <si>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</si>
  <si>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</si>
  <si>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</si>
  <si>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</si>
  <si>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</si>
  <si>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</si>
  <si>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</si>
  <si>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</si>
  <si>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</si>
  <si>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</si>
  <si>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</si>
  <si>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</si>
  <si>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</si>
  <si>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</si>
  <si>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</si>
  <si>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</si>
  <si>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</si>
  <si>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</si>
  <si>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</si>
  <si>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</si>
  <si>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</si>
  <si>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</si>
  <si>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</si>
  <si>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</si>
  <si>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</si>
  <si>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</si>
  <si>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</si>
  <si>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</si>
  <si>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</si>
  <si>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</si>
  <si>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</si>
  <si>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</si>
  <si>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</si>
  <si>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</si>
  <si>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</si>
  <si>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</si>
  <si>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</si>
  <si>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</si>
  <si>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</si>
  <si>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</si>
  <si>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</si>
  <si>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</si>
  <si>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</si>
  <si>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</si>
  <si>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</si>
  <si>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</si>
  <si>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</si>
  <si>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</si>
  <si>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</si>
  <si>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</si>
  <si>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</si>
  <si>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</si>
  <si>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</si>
  <si>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</si>
  <si>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</si>
  <si>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</si>
  <si>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</si>
  <si>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</si>
  <si>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</si>
  <si>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</si>
  <si>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</si>
  <si>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</si>
  <si>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</si>
  <si>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</si>
  <si>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</si>
  <si>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</si>
  <si>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</si>
  <si>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</si>
  <si>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</si>
  <si>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</si>
  <si>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</si>
  <si>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</si>
  <si>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</si>
  <si>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</si>
  <si>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</si>
  <si>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</si>
  <si>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</si>
  <si>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</si>
  <si>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</si>
  <si>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</si>
  <si>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</si>
  <si>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</si>
  <si>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</si>
  <si>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</si>
  <si>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</si>
  <si>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</si>
  <si>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</si>
  <si>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</si>
  <si>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</si>
  <si>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</si>
  <si>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</si>
  <si>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</si>
  <si>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</si>
  <si>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</si>
  <si>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</si>
  <si>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</si>
  <si>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</si>
  <si>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</si>
  <si>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</si>
  <si>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</si>
  <si>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</si>
  <si>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</si>
  <si>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</si>
  <si>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</si>
  <si>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</si>
  <si>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</si>
  <si>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</si>
  <si>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</si>
  <si>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</si>
  <si>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</si>
  <si>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</si>
  <si>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</si>
  <si>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</si>
  <si>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</si>
  <si>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</si>
  <si>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</si>
  <si>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</si>
  <si>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</si>
  <si>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</si>
  <si>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</si>
  <si>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</si>
  <si>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</si>
  <si>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</si>
  <si>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</si>
  <si>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</si>
  <si>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</si>
  <si>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</si>
  <si>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</si>
  <si>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</si>
  <si>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</si>
  <si>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</si>
  <si>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</si>
  <si>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</si>
  <si>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</si>
  <si>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</si>
  <si>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</si>
  <si>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</si>
  <si>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</si>
  <si>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</si>
  <si>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</si>
  <si>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</si>
  <si>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</si>
  <si>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</si>
  <si>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</si>
  <si>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</si>
  <si>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</si>
  <si>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</si>
  <si>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</si>
  <si>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</si>
  <si>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</si>
  <si>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</si>
  <si>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</si>
  <si>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</si>
  <si>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</si>
  <si>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</si>
  <si>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</si>
  <si>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</si>
  <si>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</si>
  <si>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</si>
  <si>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</si>
  <si>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</si>
  <si>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</si>
  <si>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</si>
  <si>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</si>
  <si>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</si>
  <si>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</si>
  <si>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</si>
  <si>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</si>
  <si>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</si>
  <si>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</si>
  <si>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</si>
  <si>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</si>
  <si>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</si>
  <si>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</si>
  <si>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</si>
  <si>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</si>
  <si>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</si>
  <si>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</si>
  <si>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</si>
  <si>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</si>
  <si>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</si>
  <si>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</si>
  <si>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</si>
  <si>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</si>
  <si>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</si>
  <si>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</si>
  <si>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</si>
  <si>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</si>
  <si>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</si>
  <si>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</si>
  <si>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</si>
  <si>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</si>
  <si>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</si>
  <si>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</si>
  <si>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</si>
  <si>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</si>
  <si>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</si>
  <si>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</si>
  <si>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</si>
  <si>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</si>
  <si>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</si>
  <si>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</si>
  <si>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</si>
  <si>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</si>
  <si>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</si>
  <si>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</si>
  <si>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</si>
  <si>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</si>
  <si>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</si>
  <si>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</si>
  <si>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</si>
  <si>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</si>
  <si>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</si>
  <si>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</si>
  <si>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</si>
  <si>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</si>
  <si>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</si>
  <si>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</si>
  <si>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</si>
  <si>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</si>
  <si>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</si>
  <si>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</si>
  <si>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</si>
  <si>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</si>
  <si>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</si>
  <si>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</si>
  <si>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</si>
  <si>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</si>
  <si>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</si>
  <si>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</si>
  <si>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</si>
  <si>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</si>
  <si>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</si>
  <si>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</si>
  <si>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</si>
  <si>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</si>
  <si>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</si>
  <si>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</si>
  <si>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</si>
  <si>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</si>
  <si>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</si>
  <si>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</si>
  <si>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</si>
  <si>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</si>
  <si>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</si>
  <si>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</si>
  <si>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</si>
  <si>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</si>
  <si>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</si>
  <si>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</si>
  <si>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</si>
  <si>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</si>
  <si>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</si>
  <si>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</si>
  <si>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</si>
  <si>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</si>
  <si>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</si>
  <si>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</si>
  <si>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</si>
  <si>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</si>
  <si>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</si>
  <si>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</si>
  <si>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</si>
  <si>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</si>
  <si>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</si>
  <si>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</si>
  <si>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</si>
  <si>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</si>
  <si>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</si>
  <si>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</si>
  <si>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</si>
  <si>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</si>
  <si>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</si>
  <si>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</si>
  <si>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</si>
  <si>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</si>
  <si>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</si>
  <si>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</si>
  <si>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</si>
  <si>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</si>
  <si>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</si>
  <si>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</si>
  <si>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</si>
  <si>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</si>
  <si>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</si>
  <si>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</si>
  <si>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</si>
  <si>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</si>
  <si>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</si>
  <si>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</si>
  <si>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</si>
  <si>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</si>
  <si>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</si>
  <si>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</si>
  <si>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</si>
  <si>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</si>
  <si>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</si>
  <si>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</si>
  <si>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</si>
  <si>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</si>
  <si>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</si>
  <si>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</si>
  <si>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</si>
  <si>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</si>
  <si>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</si>
  <si>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</si>
  <si>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</si>
  <si>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</si>
  <si>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</si>
  <si>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</si>
  <si>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</si>
  <si>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</si>
  <si>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</si>
  <si>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</si>
  <si>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</si>
  <si>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</si>
  <si>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</si>
  <si>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</si>
  <si>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</si>
  <si>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</si>
  <si>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</si>
  <si>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</si>
  <si>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</si>
  <si>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</si>
  <si>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</si>
  <si>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</si>
  <si>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</si>
  <si>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</si>
  <si>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</si>
  <si>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</si>
  <si>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</si>
  <si>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</si>
  <si>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</si>
  <si>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</si>
  <si>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</si>
  <si>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</si>
  <si>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</si>
  <si>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</si>
  <si>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</si>
  <si>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</si>
  <si>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</si>
  <si>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</si>
  <si>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</si>
  <si>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</si>
  <si>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</si>
  <si>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</si>
  <si>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</si>
  <si>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</si>
  <si>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</si>
  <si>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</si>
  <si>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</si>
  <si>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</si>
  <si>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</si>
  <si>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</si>
  <si>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</si>
  <si>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</si>
  <si>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</si>
  <si>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</si>
  <si>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</si>
  <si>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</si>
  <si>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</si>
  <si>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</si>
  <si>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</si>
  <si>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</si>
  <si>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</si>
  <si>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</si>
  <si>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</si>
  <si>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</si>
  <si>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</si>
  <si>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</si>
  <si>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</si>
  <si>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</si>
  <si>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</si>
  <si>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</si>
  <si>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</si>
  <si>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</si>
  <si>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</si>
  <si>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</si>
  <si>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</si>
  <si>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</si>
  <si>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</si>
  <si>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</si>
  <si>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</si>
  <si>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</si>
  <si>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</si>
  <si>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</si>
  <si>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</si>
  <si>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</si>
  <si>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</si>
  <si>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</si>
  <si>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</si>
  <si>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</si>
  <si>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</si>
  <si>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</si>
  <si>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</si>
  <si>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</si>
  <si>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</si>
  <si>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</si>
  <si>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</si>
  <si>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</si>
  <si>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</si>
  <si>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</si>
  <si>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</si>
  <si>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</si>
  <si>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</si>
  <si>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</si>
  <si>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</si>
  <si>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</si>
  <si>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</si>
  <si>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</si>
  <si>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</si>
  <si>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</si>
  <si>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</si>
  <si>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</si>
  <si>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</si>
  <si>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</si>
  <si>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</si>
  <si>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</si>
  <si>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</si>
  <si>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</si>
  <si>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</si>
  <si>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</si>
  <si>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</si>
  <si>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</si>
  <si>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</si>
  <si>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</si>
  <si>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</si>
  <si>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</si>
  <si>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</si>
  <si>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</si>
  <si>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</si>
  <si>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</si>
  <si>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</si>
  <si>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</si>
  <si>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</si>
  <si>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</si>
  <si>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</si>
  <si>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</si>
  <si>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</si>
  <si>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</si>
  <si>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</si>
  <si>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</si>
  <si>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</si>
  <si>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</si>
  <si>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</si>
  <si>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</si>
  <si>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</si>
  <si>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</si>
  <si>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</si>
  <si>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</si>
  <si>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</si>
  <si>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</si>
  <si>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</si>
  <si>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</si>
  <si>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</si>
  <si>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</si>
  <si>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</si>
  <si>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</si>
  <si>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</si>
  <si>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</si>
  <si>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</si>
  <si>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</si>
  <si>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</si>
  <si>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</si>
  <si>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</si>
  <si>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</si>
  <si>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</si>
  <si>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</si>
  <si>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</si>
  <si>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</si>
  <si>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</si>
  <si>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</si>
  <si>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</si>
  <si>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</si>
  <si>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</si>
  <si>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</si>
  <si>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</si>
  <si>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</si>
  <si>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</si>
  <si>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</si>
  <si>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</si>
  <si>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</si>
  <si>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</si>
  <si>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</si>
  <si>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</si>
  <si>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</si>
  <si>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</si>
  <si>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</si>
  <si>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</si>
  <si>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</si>
  <si>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</si>
  <si>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</si>
  <si>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</si>
  <si>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</si>
  <si>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</si>
  <si>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</si>
  <si>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</si>
  <si>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</si>
  <si>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</si>
  <si>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</si>
  <si>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</si>
  <si>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</si>
  <si>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</si>
  <si>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</si>
  <si>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</si>
  <si>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</si>
  <si>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</si>
  <si>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</si>
  <si>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</si>
  <si>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</si>
  <si>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</si>
  <si>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</si>
  <si>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</si>
  <si>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</si>
  <si>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</si>
  <si>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</si>
  <si>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</si>
  <si>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</si>
  <si>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</si>
  <si>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</si>
  <si>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</si>
  <si>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</si>
  <si>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</si>
  <si>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</si>
  <si>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</si>
  <si>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</si>
  <si>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</si>
  <si>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</si>
  <si>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</si>
  <si>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</si>
  <si>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</si>
  <si>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</si>
  <si>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</si>
  <si>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</si>
  <si>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</si>
  <si>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</si>
  <si>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</si>
  <si>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</si>
  <si>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</si>
  <si>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</si>
  <si>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</si>
  <si>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</si>
  <si>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</si>
  <si>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</si>
  <si>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</si>
  <si>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</si>
  <si>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</si>
  <si>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</si>
  <si>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</si>
  <si>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</si>
  <si>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</si>
  <si>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</si>
  <si>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</si>
  <si>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</si>
  <si>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</si>
  <si>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</si>
  <si>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</si>
  <si>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</si>
  <si>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</si>
  <si>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</si>
  <si>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</si>
  <si>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</si>
  <si>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</si>
  <si>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</si>
  <si>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</si>
  <si>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</si>
  <si>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</si>
  <si>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</si>
  <si>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</si>
  <si>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</si>
  <si>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</si>
  <si>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</si>
  <si>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</si>
  <si>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</si>
  <si>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</si>
  <si>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</si>
  <si>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</si>
  <si>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</si>
  <si>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</si>
  <si>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</si>
  <si>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</si>
  <si>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</si>
  <si>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</si>
  <si>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</si>
  <si>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</si>
  <si>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</si>
  <si>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</si>
  <si>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</si>
  <si>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</si>
  <si>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</si>
  <si>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</si>
  <si>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</si>
  <si>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</si>
  <si>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</si>
  <si>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</si>
  <si>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</si>
  <si>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</si>
  <si>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</si>
  <si>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</si>
  <si>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</si>
  <si>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</si>
  <si>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</si>
  <si>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</si>
  <si>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</si>
  <si>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</si>
  <si>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</si>
  <si>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</si>
  <si>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</si>
  <si>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</si>
  <si>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</si>
  <si>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</si>
  <si>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</si>
  <si>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</si>
  <si>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</si>
  <si>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</si>
  <si>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</si>
  <si>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</si>
  <si>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</si>
  <si>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</si>
  <si>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</si>
  <si>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</si>
  <si>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</si>
  <si>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</si>
  <si>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</si>
  <si>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</si>
  <si>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</si>
  <si>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</si>
  <si>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</si>
  <si>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</si>
  <si>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</si>
  <si>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</si>
  <si>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</si>
  <si>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</si>
  <si>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</si>
  <si>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</si>
  <si>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</si>
  <si>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</si>
  <si>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</si>
  <si>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</si>
  <si>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</si>
  <si>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</si>
  <si>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</si>
  <si>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</si>
  <si>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</si>
  <si>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</si>
  <si>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</si>
  <si>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</si>
  <si>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</si>
  <si>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</si>
  <si>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</si>
  <si>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</si>
  <si>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</si>
  <si>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</si>
  <si>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</si>
  <si>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</si>
  <si>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</si>
  <si>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</si>
  <si>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</si>
  <si>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</si>
  <si>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</si>
  <si>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</si>
  <si>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</si>
  <si>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</si>
  <si>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</si>
  <si>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</si>
  <si>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</si>
  <si>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</si>
  <si>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</si>
  <si>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</si>
  <si>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</si>
  <si>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</si>
  <si>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</si>
  <si>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</si>
  <si>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</si>
  <si>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</si>
  <si>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</si>
  <si>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</si>
  <si>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</si>
  <si>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</si>
  <si>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</si>
  <si>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</si>
  <si>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</si>
  <si>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</si>
  <si>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</si>
  <si>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</si>
  <si>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</si>
  <si>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</si>
  <si>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</si>
  <si>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</si>
  <si>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</si>
  <si>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</si>
  <si>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</si>
  <si>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</si>
  <si>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</si>
  <si>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</si>
  <si>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</si>
  <si>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</si>
  <si>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</si>
  <si>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</si>
  <si>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</si>
  <si>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</si>
  <si>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</si>
  <si>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</si>
  <si>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</si>
  <si>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</si>
  <si>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</si>
  <si>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</si>
  <si>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</si>
  <si>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</si>
  <si>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</si>
  <si>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</si>
  <si>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</si>
  <si>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</si>
  <si>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</si>
  <si>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</si>
  <si>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</si>
  <si>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</si>
  <si>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</si>
  <si>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</si>
  <si>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</si>
  <si>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</si>
  <si>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</si>
  <si>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</si>
  <si>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</si>
  <si>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</si>
  <si>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</si>
  <si>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</si>
  <si>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</si>
  <si>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</si>
  <si>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</si>
  <si>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</si>
  <si>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</si>
  <si>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</si>
  <si>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</si>
  <si>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</si>
  <si>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</si>
  <si>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</si>
  <si>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</si>
  <si>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</si>
  <si>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</si>
  <si>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</si>
  <si>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</si>
  <si>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</si>
  <si>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</si>
  <si>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</si>
  <si>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</si>
  <si>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</si>
  <si>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</si>
  <si>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</si>
  <si>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</si>
  <si>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</si>
  <si>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</si>
  <si>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</si>
  <si>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</si>
  <si>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</si>
  <si>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</si>
  <si>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</si>
  <si>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</si>
  <si>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</si>
  <si>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</si>
  <si>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</si>
  <si>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</si>
  <si>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</si>
  <si>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</si>
  <si>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</si>
  <si>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</si>
  <si>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</si>
  <si>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</si>
  <si>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</si>
  <si>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</si>
  <si>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</si>
  <si>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</si>
  <si>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</si>
  <si>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</si>
  <si>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</si>
  <si>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</si>
  <si>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</si>
  <si>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</si>
  <si>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</si>
  <si>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</si>
  <si>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</si>
  <si>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</si>
  <si>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</si>
  <si>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</si>
  <si>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</si>
  <si>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</si>
  <si>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</si>
  <si>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</si>
  <si>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</si>
  <si>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</si>
  <si>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</si>
  <si>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</si>
  <si>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</si>
  <si>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</si>
  <si>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</si>
  <si>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</si>
  <si>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</si>
  <si>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</si>
  <si>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</si>
  <si>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</si>
  <si>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</si>
  <si>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</si>
  <si>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</si>
  <si>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</si>
  <si>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</si>
  <si>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</si>
  <si>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</si>
  <si>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</si>
  <si>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</si>
  <si>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</si>
  <si>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</si>
  <si>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</si>
  <si>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</si>
  <si>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</si>
  <si>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</si>
  <si>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</si>
  <si>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</si>
  <si>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</si>
  <si>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</si>
  <si>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</si>
  <si>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</si>
  <si>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</si>
  <si>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</si>
  <si>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</si>
  <si>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</si>
  <si>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</si>
  <si>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</si>
  <si>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</si>
  <si>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</si>
  <si>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</si>
  <si>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</si>
  <si>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</si>
  <si>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</si>
  <si>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</si>
  <si>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</si>
  <si>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</si>
  <si>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</si>
  <si>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</si>
  <si>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</si>
  <si>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</si>
  <si>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</si>
  <si>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</si>
  <si>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</si>
  <si>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</si>
  <si>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</si>
  <si>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</si>
  <si>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</si>
  <si>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</si>
  <si>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</si>
  <si>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</si>
  <si>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</si>
  <si>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</si>
  <si>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</si>
  <si>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</si>
  <si>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</si>
  <si>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</si>
  <si>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</si>
  <si>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</si>
  <si>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</si>
  <si>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</si>
  <si>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</si>
  <si>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</si>
  <si>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</si>
  <si>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</si>
  <si>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</si>
  <si>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</si>
  <si>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</si>
  <si>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</si>
  <si>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</si>
  <si>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</si>
  <si>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</si>
  <si>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</si>
  <si>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</si>
  <si>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</si>
  <si>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</si>
  <si>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</si>
  <si>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</si>
  <si>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</si>
  <si>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</si>
  <si>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</si>
  <si>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</si>
  <si>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</si>
  <si>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</si>
  <si>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</si>
  <si>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</si>
  <si>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</si>
  <si>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</si>
  <si>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</si>
  <si>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</si>
  <si>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</si>
  <si>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</si>
  <si>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</si>
  <si>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</si>
  <si>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</si>
  <si>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</si>
  <si>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</si>
  <si>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</si>
  <si>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</si>
  <si>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</si>
  <si>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</si>
  <si>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</si>
  <si>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</si>
  <si>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</si>
  <si>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</si>
  <si>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</si>
  <si>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</si>
  <si>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</si>
  <si>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</si>
  <si>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</si>
  <si>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</si>
  <si>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</si>
  <si>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</si>
  <si>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</si>
  <si>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</si>
  <si>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</si>
  <si>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</si>
  <si>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</si>
  <si>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</si>
  <si>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</si>
  <si>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</si>
  <si>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</si>
  <si>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</si>
  <si>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</si>
  <si>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</si>
  <si>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</si>
  <si>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</si>
  <si>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</si>
  <si>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</si>
  <si>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</si>
  <si>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</si>
  <si>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</si>
  <si>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</si>
  <si>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</si>
  <si>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</si>
  <si>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</si>
  <si>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</si>
  <si>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</si>
  <si>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</si>
  <si>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</si>
  <si>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</si>
  <si>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</si>
  <si>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</si>
  <si>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</si>
  <si>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</si>
  <si>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</si>
  <si>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</si>
  <si>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</si>
  <si>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</si>
  <si>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</si>
  <si>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</si>
  <si>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</si>
  <si>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</si>
  <si>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</si>
  <si>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</si>
  <si>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</si>
  <si>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</si>
  <si>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</si>
  <si>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</si>
  <si>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</si>
  <si>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</si>
  <si>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</si>
  <si>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</si>
  <si>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</si>
  <si>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</si>
  <si>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</si>
  <si>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</si>
  <si>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</si>
  <si>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</si>
  <si>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</si>
  <si>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</si>
  <si>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</si>
  <si>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</si>
  <si>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</si>
  <si>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</si>
  <si>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</si>
  <si>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</si>
  <si>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</si>
  <si>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</si>
  <si>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</si>
  <si>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</si>
  <si>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</si>
  <si>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</si>
  <si>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</si>
  <si>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</si>
  <si>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</si>
  <si>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</si>
  <si>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</si>
  <si>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</si>
  <si>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</si>
  <si>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</si>
  <si>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</si>
  <si>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</si>
  <si>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</si>
  <si>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</si>
  <si>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</si>
  <si>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</si>
  <si>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</si>
  <si>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</si>
  <si>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</si>
  <si>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</si>
  <si>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</si>
  <si>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</si>
  <si>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</si>
  <si>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</si>
  <si>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</si>
  <si>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</si>
  <si>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</si>
  <si>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</si>
  <si>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</si>
  <si>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</si>
  <si>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</si>
  <si>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</si>
  <si>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</si>
  <si>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</si>
  <si>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</si>
  <si>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</si>
  <si>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</si>
  <si>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</si>
  <si>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</si>
  <si>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</si>
  <si>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</si>
  <si>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</si>
  <si>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</si>
  <si>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</si>
  <si>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</si>
  <si>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</si>
  <si>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</si>
  <si>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</si>
  <si>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</si>
  <si>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</si>
  <si>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</si>
  <si>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</si>
  <si>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</si>
  <si>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</si>
  <si>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</si>
  <si>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</si>
  <si>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</si>
  <si>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</si>
  <si>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</si>
  <si>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</si>
  <si>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</si>
  <si>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</si>
  <si>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</si>
  <si>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</si>
  <si>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</si>
  <si>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</si>
  <si>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</si>
  <si>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</si>
  <si>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</si>
  <si>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</si>
  <si>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</si>
  <si>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</si>
  <si>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</si>
  <si>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</si>
  <si>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</si>
  <si>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</si>
  <si>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</si>
  <si>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</si>
  <si>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</si>
  <si>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</si>
  <si>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</si>
  <si>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</si>
  <si>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</si>
  <si>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</si>
  <si>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</si>
  <si>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</si>
  <si>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</si>
  <si>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</si>
  <si>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</si>
  <si>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</si>
  <si>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</si>
  <si>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</si>
  <si>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</si>
  <si>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</si>
  <si>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</si>
  <si>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</si>
  <si>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</si>
  <si>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</si>
  <si>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</si>
  <si>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</si>
  <si>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</si>
  <si>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</si>
  <si>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</si>
  <si>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</si>
  <si>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</si>
  <si>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</si>
  <si>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</si>
  <si>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</si>
  <si>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</si>
  <si>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</si>
  <si>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</si>
  <si>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</si>
  <si>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</si>
  <si>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</si>
  <si>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</si>
  <si>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</si>
  <si>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</si>
  <si>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</si>
  <si>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</si>
  <si>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</si>
  <si>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</si>
  <si>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</si>
  <si>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</si>
  <si>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</si>
  <si>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</si>
  <si>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</si>
  <si>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</si>
  <si>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</si>
  <si>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</si>
  <si>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</si>
  <si>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</si>
  <si>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</si>
  <si>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</si>
  <si>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</si>
  <si>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</si>
  <si>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</si>
  <si>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</si>
  <si>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</si>
  <si>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</si>
  <si>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</si>
  <si>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</si>
  <si>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</si>
  <si>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</si>
  <si>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</si>
  <si>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</si>
  <si>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</si>
  <si>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</si>
  <si>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</si>
  <si>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</si>
  <si>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</si>
  <si>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</si>
  <si>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</si>
  <si>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</si>
  <si>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</si>
  <si>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</si>
  <si>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</si>
  <si>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</si>
  <si>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</si>
  <si>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</si>
  <si>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</si>
  <si>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</si>
  <si>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</si>
  <si>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</si>
  <si>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</si>
  <si>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</si>
  <si>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</si>
  <si>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</si>
  <si>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</si>
  <si>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</si>
  <si>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</si>
  <si>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</si>
  <si>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</si>
  <si>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</si>
  <si>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</si>
  <si>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</si>
  <si>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</si>
  <si>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</si>
  <si>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</si>
  <si>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</si>
  <si>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</si>
  <si>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</si>
  <si>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</si>
  <si>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</si>
  <si>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</si>
  <si>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</si>
  <si>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</si>
  <si>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</si>
  <si>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</si>
  <si>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</si>
  <si>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</si>
  <si>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</si>
  <si>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</si>
  <si>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</si>
  <si>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</si>
  <si>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</si>
  <si>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</si>
  <si>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</si>
  <si>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</si>
  <si>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</si>
  <si>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</si>
  <si>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</si>
  <si>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</si>
  <si>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</si>
  <si>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</si>
  <si>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</si>
  <si>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</si>
  <si>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</si>
  <si>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</si>
  <si>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</si>
  <si>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</si>
  <si>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</si>
  <si>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</si>
  <si>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</si>
  <si>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</si>
  <si>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</si>
  <si>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</si>
  <si>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</si>
  <si>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</si>
  <si>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</si>
  <si>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</si>
  <si>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</si>
  <si>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</si>
  <si>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</si>
  <si>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</si>
  <si>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</si>
  <si>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</si>
  <si>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</si>
  <si>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</si>
  <si>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</si>
  <si>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</si>
  <si>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</si>
  <si>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</si>
  <si>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</si>
  <si>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</si>
  <si>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</si>
  <si>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</si>
  <si>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</si>
  <si>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</si>
  <si>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</si>
  <si>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</si>
  <si>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</si>
  <si>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</si>
  <si>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</si>
  <si>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</si>
  <si>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</si>
  <si>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</si>
  <si>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</si>
  <si>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</si>
  <si>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</si>
  <si>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</si>
  <si>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</si>
  <si>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</si>
  <si>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</si>
  <si>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</si>
  <si>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</si>
  <si>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</si>
  <si>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</si>
  <si>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</si>
  <si>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</si>
  <si>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</si>
  <si>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</si>
  <si>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</si>
  <si>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</si>
  <si>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</si>
  <si>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</si>
  <si>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</si>
  <si>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</si>
  <si>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</si>
  <si>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</si>
  <si>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</si>
  <si>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</si>
  <si>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</si>
  <si>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</si>
  <si>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</si>
  <si>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</si>
  <si>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</si>
  <si>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</si>
  <si>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</si>
  <si>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</si>
  <si>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</si>
  <si>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</si>
  <si>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</si>
  <si>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</si>
  <si>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</si>
  <si>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</si>
  <si>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</si>
  <si>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</si>
  <si>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</si>
  <si>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</si>
  <si>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</si>
  <si>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</si>
  <si>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</si>
  <si>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</si>
  <si>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</si>
  <si>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</si>
  <si>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</si>
  <si>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</si>
  <si>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</si>
  <si>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</si>
  <si>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</si>
  <si>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</si>
  <si>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</si>
  <si>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</si>
  <si>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</si>
  <si>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</si>
  <si>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</si>
  <si>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</si>
  <si>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</si>
  <si>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</si>
  <si>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</si>
  <si>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</si>
  <si>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</si>
  <si>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</si>
  <si>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</si>
  <si>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</si>
  <si>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</si>
  <si>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</si>
  <si>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</si>
  <si>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</si>
  <si>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</si>
  <si>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</si>
  <si>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</si>
  <si>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</si>
  <si>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</si>
  <si>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</si>
  <si>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</si>
  <si>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</si>
  <si>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</si>
  <si>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</si>
  <si>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</si>
  <si>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</si>
  <si>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</si>
  <si>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</si>
  <si>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</si>
  <si>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</si>
  <si>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</si>
  <si>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</si>
  <si>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</si>
  <si>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</si>
  <si>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</si>
  <si>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</si>
  <si>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</si>
  <si>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</si>
  <si>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</si>
  <si>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</si>
  <si>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</si>
  <si>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</si>
  <si>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</si>
  <si>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</si>
  <si>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</si>
  <si>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</si>
  <si>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</si>
  <si>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</si>
  <si>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</si>
  <si>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</si>
  <si>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</si>
  <si>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</si>
  <si>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</si>
  <si>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</si>
  <si>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</si>
  <si>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</si>
  <si>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</si>
  <si>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</si>
  <si>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</si>
  <si>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</si>
  <si>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</si>
  <si>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</si>
  <si>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</si>
  <si>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</si>
  <si>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</si>
  <si>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</si>
  <si>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</si>
  <si>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</si>
  <si>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</si>
  <si>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</si>
  <si>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</si>
  <si>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</si>
  <si>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</si>
  <si>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</si>
  <si>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</si>
  <si>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</si>
  <si>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</si>
  <si>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</si>
  <si>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</si>
  <si>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</si>
  <si>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</si>
  <si>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</si>
  <si>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</si>
  <si>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</si>
  <si>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</si>
  <si>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</si>
  <si>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</si>
  <si>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</si>
  <si>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</si>
  <si>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</si>
  <si>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</si>
  <si>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</si>
  <si>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</si>
  <si>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</si>
  <si>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</si>
  <si>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</si>
  <si>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</si>
  <si>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</si>
  <si>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</si>
  <si>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</si>
  <si>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</si>
  <si>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</si>
  <si>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</si>
  <si>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</si>
  <si>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</si>
  <si>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</si>
  <si>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</si>
  <si>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</si>
  <si>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</si>
  <si>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</si>
  <si>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</si>
  <si>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</si>
  <si>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</si>
  <si>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</si>
  <si>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</si>
  <si>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</si>
  <si>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</si>
  <si>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</si>
  <si>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</si>
  <si>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</si>
  <si>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</si>
  <si>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</si>
  <si>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</si>
  <si>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</si>
  <si>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</si>
  <si>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</si>
  <si>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</si>
  <si>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</si>
  <si>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</si>
  <si>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</si>
  <si>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</si>
  <si>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</si>
  <si>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</si>
  <si>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</si>
  <si>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</si>
  <si>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</si>
  <si>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</si>
  <si>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</si>
  <si>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</si>
  <si>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</si>
  <si>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</si>
  <si>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</si>
  <si>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</si>
  <si>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</si>
  <si>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</si>
  <si>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</si>
  <si>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</si>
  <si>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</si>
  <si>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</si>
  <si>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</si>
  <si>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</si>
  <si>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</si>
  <si>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</si>
  <si>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</si>
  <si>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</si>
  <si>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</si>
  <si>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</si>
  <si>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</si>
  <si>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</si>
  <si>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</si>
  <si>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</si>
  <si>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</si>
  <si>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</si>
  <si>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</si>
  <si>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</si>
  <si>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</si>
  <si>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</si>
  <si>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</si>
  <si>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</si>
  <si>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</si>
  <si>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</si>
  <si>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</si>
  <si>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</si>
  <si>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</si>
  <si>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</si>
  <si>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</si>
  <si>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</si>
  <si>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</si>
  <si>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</si>
  <si>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</si>
  <si>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</si>
  <si>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</si>
  <si>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</si>
  <si>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</si>
  <si>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</si>
  <si>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</si>
  <si>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</si>
  <si>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</si>
  <si>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</si>
  <si>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</si>
  <si>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</si>
  <si>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</si>
  <si>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</si>
  <si>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</si>
  <si>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</si>
  <si>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</si>
  <si>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</si>
  <si>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</si>
  <si>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</si>
  <si>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</si>
  <si>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</si>
  <si>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</si>
  <si>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</si>
  <si>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</si>
  <si>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</si>
  <si>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</si>
  <si>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</si>
  <si>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</si>
  <si>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</si>
  <si>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</si>
  <si>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</si>
  <si>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</si>
  <si>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</si>
  <si>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</si>
  <si>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</si>
  <si>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</si>
  <si>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</si>
  <si>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</si>
  <si>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</si>
  <si>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</si>
  <si>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</si>
  <si>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</si>
  <si>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</si>
  <si>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</si>
  <si>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</si>
  <si>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</si>
  <si>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</si>
  <si>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</si>
  <si>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</si>
  <si>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</si>
  <si>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</si>
  <si>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</si>
  <si>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</si>
  <si>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</si>
  <si>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</si>
  <si>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</si>
  <si>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</si>
  <si>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</si>
  <si>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</si>
  <si>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</si>
  <si>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</si>
  <si>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</si>
  <si>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</si>
  <si>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</si>
  <si>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</si>
  <si>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</si>
  <si>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</si>
  <si>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</si>
  <si>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</si>
  <si>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</si>
  <si>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</si>
  <si>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</si>
  <si>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</si>
  <si>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</si>
  <si>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</si>
  <si>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</si>
  <si>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</si>
  <si>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</si>
  <si>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</si>
  <si>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</si>
  <si>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</si>
  <si>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</si>
  <si>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</si>
  <si>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</si>
  <si>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</si>
  <si>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</si>
  <si>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</si>
  <si>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</si>
  <si>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</si>
  <si>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</si>
  <si>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</si>
  <si>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</si>
  <si>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</si>
  <si>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</si>
  <si>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</si>
  <si>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</si>
  <si>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</si>
  <si>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</si>
  <si>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</si>
  <si>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</si>
  <si>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</si>
  <si>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</si>
  <si>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</si>
  <si>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</si>
  <si>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</si>
  <si>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</si>
  <si>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</si>
  <si>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</si>
  <si>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</si>
  <si>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</si>
  <si>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</si>
  <si>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</si>
  <si>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</si>
  <si>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</si>
  <si>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</si>
  <si>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</si>
  <si>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</si>
  <si>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</si>
  <si>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</si>
  <si>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</si>
  <si>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</si>
  <si>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</si>
  <si>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</si>
  <si>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</si>
  <si>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</si>
  <si>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</si>
  <si>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</si>
  <si>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</si>
  <si>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</si>
  <si>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</si>
  <si>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</si>
  <si>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</si>
  <si>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</si>
  <si>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</si>
  <si>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</si>
  <si>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</si>
  <si>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</si>
  <si>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</si>
  <si>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</si>
  <si>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</si>
  <si>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</si>
  <si>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</si>
  <si>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</si>
  <si>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</si>
  <si>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</si>
  <si>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</si>
  <si>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</si>
  <si>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</si>
  <si>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</si>
  <si>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</si>
  <si>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</si>
  <si>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</si>
  <si>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</si>
  <si>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</si>
  <si>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</si>
  <si>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</si>
  <si>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</si>
  <si>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</si>
  <si>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</si>
  <si>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</si>
  <si>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</si>
  <si>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</si>
  <si>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</si>
  <si>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</si>
  <si>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</si>
  <si>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</si>
  <si>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</si>
  <si>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</si>
  <si>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</si>
  <si>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</si>
  <si>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</si>
  <si>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</si>
  <si>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</si>
  <si>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</si>
  <si>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</si>
  <si>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</si>
  <si>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</si>
  <si>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</si>
  <si>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</si>
  <si>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</si>
  <si>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</si>
  <si>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</si>
  <si>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</si>
  <si>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</si>
  <si>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</si>
  <si>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</si>
  <si>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</si>
  <si>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</si>
  <si>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</si>
  <si>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</si>
  <si>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</si>
  <si>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</si>
  <si>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</si>
  <si>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</si>
  <si>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</si>
  <si>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</si>
  <si>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</si>
  <si>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</si>
  <si>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</si>
  <si>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</si>
  <si>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</si>
  <si>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</si>
  <si>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</si>
  <si>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</si>
  <si>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</si>
  <si>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</si>
  <si>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</si>
  <si>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</si>
  <si>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</si>
  <si>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</si>
  <si>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</si>
  <si>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</si>
  <si>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</si>
  <si>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</si>
  <si>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</si>
  <si>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</si>
  <si>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</si>
  <si>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</si>
  <si>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</si>
  <si>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</si>
  <si>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</si>
  <si>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</si>
  <si>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</si>
  <si>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</si>
  <si>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</si>
  <si>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</si>
  <si>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</si>
  <si>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</si>
  <si>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</si>
  <si>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</si>
  <si>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</si>
  <si>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</si>
  <si>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</si>
  <si>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</si>
  <si>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</si>
  <si>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</si>
  <si>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</si>
  <si>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</si>
  <si>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</si>
  <si>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</si>
  <si>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</si>
  <si>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</si>
  <si>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</si>
  <si>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</si>
  <si>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</si>
  <si>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</si>
  <si>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</si>
  <si>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</si>
  <si>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</si>
  <si>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</si>
  <si>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</si>
  <si>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</si>
  <si>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</si>
  <si>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</si>
  <si>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</si>
  <si>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</si>
  <si>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</si>
  <si>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</si>
  <si>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</si>
  <si>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</si>
  <si>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</si>
  <si>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</si>
  <si>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</si>
  <si>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</si>
  <si>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</si>
  <si>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</si>
  <si>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</si>
  <si>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</si>
  <si>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</si>
  <si>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</si>
  <si>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</si>
  <si>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</si>
  <si>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</si>
  <si>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</si>
  <si>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</si>
  <si>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</si>
  <si>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</si>
  <si>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</si>
  <si>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</si>
  <si>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</si>
  <si>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</si>
  <si>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</si>
  <si>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</si>
  <si>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</si>
  <si>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</si>
  <si>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</si>
  <si>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</si>
  <si>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</si>
  <si>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</si>
  <si>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</si>
  <si>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</si>
  <si>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</si>
  <si>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</si>
  <si>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</si>
  <si>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</si>
  <si>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</si>
  <si>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</si>
  <si>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</si>
  <si>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</si>
  <si>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</si>
  <si>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</si>
  <si>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</si>
  <si>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</si>
  <si>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</si>
  <si>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</si>
  <si>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</si>
  <si>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</si>
  <si>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</si>
  <si>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</si>
  <si>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</si>
  <si>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</si>
  <si>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</si>
  <si>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</si>
  <si>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</si>
  <si>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</si>
  <si>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</si>
  <si>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</si>
  <si>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</si>
  <si>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</si>
  <si>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</si>
  <si>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</si>
  <si>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</si>
  <si>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</si>
  <si>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</si>
  <si>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</si>
  <si>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</si>
  <si>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</si>
  <si>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</si>
  <si>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</si>
  <si>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</si>
  <si>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</si>
  <si>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</si>
  <si>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</si>
  <si>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</si>
  <si>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</si>
  <si>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</si>
  <si>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</si>
  <si>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</si>
  <si>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</si>
  <si>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</si>
  <si>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</si>
  <si>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</si>
  <si>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</si>
  <si>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</si>
  <si>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</si>
  <si>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</si>
  <si>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</si>
  <si>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</si>
  <si>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</si>
  <si>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</si>
  <si>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</si>
  <si>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</si>
  <si>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</si>
  <si>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</si>
  <si>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</si>
  <si>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</si>
  <si>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</si>
  <si>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</si>
  <si>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</si>
  <si>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</si>
  <si>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</si>
  <si>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</si>
  <si>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</si>
  <si>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</si>
  <si>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</si>
  <si>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</si>
  <si>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</si>
  <si>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</si>
  <si>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</si>
  <si>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</si>
  <si>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</si>
  <si>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</si>
  <si>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</si>
  <si>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</si>
  <si>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</si>
  <si>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</si>
  <si>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</si>
  <si>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</si>
  <si>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</si>
  <si>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</si>
  <si>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</si>
  <si>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</si>
  <si>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</si>
  <si>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</si>
  <si>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</si>
  <si>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</si>
  <si>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</si>
  <si>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</si>
  <si>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</si>
  <si>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</si>
  <si>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</si>
  <si>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</si>
  <si>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</si>
  <si>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</si>
  <si>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</si>
  <si>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</si>
  <si>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</si>
  <si>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</si>
  <si>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</si>
  <si>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</si>
  <si>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</si>
  <si>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</si>
  <si>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</si>
  <si>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</si>
  <si>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</si>
  <si>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</si>
  <si>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</si>
  <si>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</si>
  <si>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</si>
  <si>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</si>
  <si>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</si>
  <si>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</si>
  <si>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</si>
  <si>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</si>
  <si>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</si>
  <si>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</si>
  <si>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</si>
  <si>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</si>
  <si>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</si>
  <si>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</si>
  <si>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</si>
  <si>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</si>
  <si>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</si>
  <si>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</si>
  <si>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</si>
  <si>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</si>
  <si>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</si>
  <si>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</si>
  <si>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</si>
  <si>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</si>
  <si>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</si>
  <si>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</si>
  <si>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</si>
  <si>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</si>
  <si>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</si>
  <si>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</si>
  <si>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</si>
  <si>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</si>
  <si>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</si>
  <si>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</si>
  <si>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</si>
  <si>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</si>
  <si>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</si>
  <si>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</si>
  <si>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</si>
  <si>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</si>
  <si>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</si>
  <si>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</si>
  <si>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</si>
  <si>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</si>
  <si>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</si>
  <si>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</si>
  <si>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</si>
  <si>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</si>
  <si>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</si>
  <si>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</si>
  <si>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</si>
  <si>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</si>
  <si>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</si>
  <si>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</si>
  <si>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</si>
  <si>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</si>
  <si>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</si>
  <si>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</si>
  <si>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</si>
  <si>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</si>
  <si>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</si>
  <si>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</si>
  <si>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</si>
  <si>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</si>
  <si>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</si>
  <si>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</si>
  <si>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</si>
  <si>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</si>
  <si>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</si>
  <si>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</si>
  <si>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</si>
  <si>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</si>
  <si>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</si>
  <si>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</si>
  <si>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</si>
  <si>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</si>
  <si>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</si>
  <si>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</si>
  <si>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</si>
  <si>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</si>
  <si>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</si>
  <si>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</si>
  <si>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</si>
  <si>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</si>
  <si>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</si>
  <si>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</si>
  <si>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</si>
  <si>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</si>
  <si>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</si>
  <si>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</si>
  <si>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</si>
  <si>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</si>
  <si>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</si>
  <si>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</si>
  <si>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</si>
  <si>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</si>
  <si>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</si>
  <si>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</si>
  <si>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</si>
  <si>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</si>
  <si>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</si>
  <si>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</si>
  <si>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</si>
  <si>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</si>
  <si>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</si>
  <si>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</si>
  <si>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</si>
  <si>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</si>
  <si>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</si>
  <si>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</si>
  <si>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</si>
  <si>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</si>
  <si>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</si>
  <si>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</si>
  <si>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</si>
  <si>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</si>
  <si>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</si>
  <si>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</si>
  <si>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</si>
  <si>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</si>
  <si>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</si>
  <si>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</si>
  <si>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</si>
  <si>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</si>
  <si>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</si>
  <si>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</si>
  <si>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</si>
  <si>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</si>
  <si>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</si>
  <si>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</si>
  <si>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</si>
  <si>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</si>
  <si>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</si>
  <si>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</si>
  <si>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</si>
  <si>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</si>
  <si>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</si>
  <si>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</si>
  <si>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</si>
  <si>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</si>
  <si>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</si>
  <si>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</si>
  <si>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</si>
  <si>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</si>
  <si>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</si>
  <si>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</si>
  <si>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</si>
  <si>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</si>
  <si>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</si>
  <si>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</si>
  <si>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</si>
  <si>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</si>
  <si>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</si>
  <si>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</si>
  <si>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</si>
  <si>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</si>
  <si>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</si>
  <si>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</si>
  <si>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</si>
  <si>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</si>
  <si>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</si>
  <si>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</si>
  <si>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</si>
  <si>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</si>
  <si>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</si>
  <si>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</si>
  <si>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</si>
  <si>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</si>
  <si>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</si>
  <si>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</si>
  <si>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</si>
  <si>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</si>
  <si>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</si>
  <si>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</si>
  <si>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</si>
  <si>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</si>
  <si>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</si>
  <si>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</si>
  <si>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</si>
  <si>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</si>
  <si>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</si>
  <si>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</si>
  <si>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</si>
  <si>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</si>
  <si>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</si>
  <si>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</si>
  <si>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</si>
  <si>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</si>
  <si>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</si>
  <si>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</si>
  <si>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</si>
  <si>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</si>
  <si>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</si>
  <si>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</si>
  <si>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</si>
  <si>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</si>
  <si>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</si>
  <si>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</si>
  <si>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</si>
  <si>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</si>
  <si>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</si>
  <si>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</si>
  <si>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</si>
  <si>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</si>
  <si>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</si>
  <si>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</si>
  <si>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</si>
  <si>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</si>
  <si>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</si>
  <si>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</si>
  <si>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</si>
  <si>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</si>
  <si>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</si>
  <si>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</si>
  <si>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</si>
  <si>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</si>
  <si>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</si>
  <si>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</si>
  <si>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</si>
  <si>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</si>
  <si>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</si>
  <si>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</si>
  <si>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</si>
  <si>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</si>
  <si>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</si>
  <si>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</si>
  <si>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</si>
  <si>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</si>
  <si>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</si>
  <si>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</si>
  <si>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</si>
  <si>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</si>
  <si>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</si>
  <si>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</si>
  <si>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</si>
  <si>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</si>
  <si>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</si>
  <si>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</si>
  <si>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</si>
  <si>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</si>
  <si>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</si>
  <si>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</si>
  <si>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</si>
  <si>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</si>
  <si>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</si>
  <si>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</si>
  <si>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</si>
  <si>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</si>
  <si>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</si>
  <si>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</si>
  <si>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</si>
  <si>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</si>
  <si>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</si>
  <si>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</si>
  <si>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</si>
  <si>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</si>
  <si>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</si>
  <si>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</si>
  <si>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</si>
  <si>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</si>
  <si>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</si>
  <si>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</si>
  <si>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</si>
  <si>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</si>
  <si>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</si>
  <si>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</si>
  <si>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</si>
  <si>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</si>
  <si>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</si>
  <si>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</si>
  <si>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</si>
  <si>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</si>
  <si>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</si>
  <si>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</si>
  <si>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</si>
  <si>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</si>
  <si>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</si>
  <si>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</si>
  <si>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</si>
  <si>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</si>
  <si>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</si>
  <si>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</si>
  <si>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</si>
  <si>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</si>
  <si>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</si>
  <si>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</si>
  <si>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</si>
  <si>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</si>
  <si>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</si>
  <si>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</si>
  <si>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</si>
  <si>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</si>
  <si>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</si>
  <si>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</si>
  <si>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</si>
  <si>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</si>
  <si>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</si>
  <si>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</si>
  <si>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</si>
  <si>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</si>
  <si>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</si>
  <si>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</si>
  <si>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</si>
  <si>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</si>
  <si>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</si>
  <si>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</si>
  <si>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</si>
  <si>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</si>
  <si>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</si>
  <si>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</si>
  <si>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</si>
  <si>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</si>
  <si>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</si>
  <si>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</si>
  <si>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</si>
  <si>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</si>
  <si>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</si>
  <si>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</si>
  <si>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</si>
  <si>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</si>
  <si>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</si>
  <si>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</si>
  <si>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</si>
  <si>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</si>
  <si>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</si>
  <si>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</si>
  <si>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</si>
  <si>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</si>
  <si>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</si>
  <si>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</si>
  <si>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</si>
  <si>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</si>
  <si>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</si>
  <si>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</si>
  <si>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</si>
  <si>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</si>
  <si>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</si>
  <si>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</si>
  <si>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</si>
  <si>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</si>
  <si>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</si>
  <si>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</si>
  <si>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</si>
  <si>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</si>
  <si>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</si>
  <si>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</si>
  <si>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</si>
  <si>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</si>
  <si>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</si>
  <si>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</si>
  <si>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</si>
  <si>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</si>
  <si>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</si>
  <si>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</si>
  <si>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</si>
  <si>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</si>
  <si>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</si>
  <si>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</si>
  <si>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</si>
  <si>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</si>
  <si>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</si>
  <si>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</si>
  <si>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</si>
  <si>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</si>
  <si>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</si>
  <si>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</si>
  <si>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</si>
  <si>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</si>
  <si>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</si>
  <si>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</si>
  <si>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</si>
  <si>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</si>
  <si>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</si>
  <si>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</si>
  <si>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</si>
  <si>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</si>
  <si>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</si>
  <si>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</si>
  <si>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</si>
  <si>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</si>
  <si>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</si>
  <si>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</si>
  <si>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</si>
  <si>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</si>
  <si>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</si>
  <si>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</si>
  <si>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</si>
  <si>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</si>
  <si>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</si>
  <si>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</si>
  <si>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</si>
  <si>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</si>
  <si>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</si>
  <si>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</si>
  <si>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</si>
  <si>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</si>
  <si>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</si>
  <si>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</si>
  <si>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</si>
  <si>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</si>
  <si>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</si>
  <si>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</si>
  <si>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</si>
  <si>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</si>
  <si>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</si>
  <si>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</si>
  <si>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</si>
  <si>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</si>
  <si>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</si>
  <si>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</si>
  <si>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</si>
  <si>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</si>
  <si>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</si>
  <si>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</si>
  <si>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</si>
  <si>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</si>
  <si>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</si>
  <si>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</si>
  <si>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</si>
  <si>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</si>
  <si>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</si>
  <si>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</si>
  <si>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</si>
  <si>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</si>
  <si>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</si>
  <si>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</si>
  <si>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</si>
  <si>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</si>
  <si>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</si>
  <si>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</si>
  <si>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</si>
  <si>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</si>
  <si>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</si>
  <si>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</si>
  <si>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</si>
  <si>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</si>
  <si>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</si>
  <si>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</si>
  <si>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</si>
  <si>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</si>
  <si>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</si>
  <si>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</si>
  <si>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</si>
  <si>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</si>
  <si>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</si>
  <si>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</si>
  <si>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</si>
  <si>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</si>
  <si>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</si>
  <si>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</si>
  <si>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</si>
  <si>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</si>
  <si>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</si>
  <si>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</si>
  <si>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</si>
  <si>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</si>
  <si>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</si>
  <si>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</si>
  <si>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</si>
  <si>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</si>
  <si>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</si>
  <si>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</si>
  <si>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</si>
  <si>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</si>
  <si>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</si>
  <si>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</si>
  <si>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</si>
  <si>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</si>
  <si>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</si>
  <si>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</si>
  <si>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</si>
  <si>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</si>
  <si>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</si>
  <si>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</si>
  <si>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</si>
  <si>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</si>
  <si>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</si>
  <si>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</si>
  <si>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</si>
  <si>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</si>
  <si>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</si>
  <si>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</si>
  <si>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</si>
  <si>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</si>
  <si>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</si>
  <si>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</si>
  <si>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</si>
  <si>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</si>
  <si>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</si>
  <si>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</si>
  <si>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</si>
  <si>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</si>
  <si>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</si>
  <si>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</si>
  <si>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</si>
  <si>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</si>
  <si>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</si>
  <si>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</si>
  <si>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</si>
  <si>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</si>
  <si>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</si>
  <si>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</si>
  <si>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</si>
  <si>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</si>
  <si>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</si>
  <si>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</si>
  <si>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</si>
  <si>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</si>
  <si>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</si>
  <si>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</si>
  <si>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</si>
  <si>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</si>
  <si>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</si>
  <si>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</si>
  <si>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</si>
  <si>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</si>
  <si>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</si>
  <si>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</si>
  <si>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</si>
  <si>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</si>
  <si>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</si>
  <si>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</si>
  <si>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</si>
  <si>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</si>
  <si>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</si>
  <si>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</si>
  <si>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</si>
  <si>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</si>
  <si>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</si>
  <si>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</si>
  <si>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</si>
  <si>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</si>
  <si>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</si>
  <si>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</si>
  <si>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</si>
  <si>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</si>
  <si>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</si>
  <si>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</si>
  <si>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</si>
  <si>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</si>
  <si>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</si>
  <si>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</si>
  <si>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</si>
  <si>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</si>
  <si>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</si>
  <si>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</si>
  <si>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</si>
  <si>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</si>
  <si>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</si>
  <si>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</si>
  <si>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</si>
  <si>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</si>
  <si>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</si>
  <si>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</si>
  <si>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</si>
  <si>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</si>
  <si>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</si>
  <si>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</si>
  <si>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</si>
  <si>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</si>
  <si>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</si>
  <si>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</si>
  <si>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</si>
  <si>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</si>
  <si>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</si>
  <si>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</si>
  <si>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</si>
  <si>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</si>
  <si>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</si>
  <si>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</si>
  <si>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</si>
  <si>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</si>
  <si>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</si>
  <si>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</si>
  <si>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</si>
  <si>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</si>
  <si>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</si>
  <si>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</si>
  <si>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</si>
  <si>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</si>
  <si>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</si>
  <si>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</si>
  <si>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</si>
  <si>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</si>
  <si>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</si>
  <si>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</si>
  <si>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</si>
  <si>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</si>
  <si>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</si>
  <si>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</si>
  <si>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</si>
  <si>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</si>
  <si>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</si>
  <si>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</si>
  <si>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</si>
  <si>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</si>
  <si>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</si>
  <si>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</si>
  <si>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</si>
  <si>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</si>
  <si>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</si>
  <si>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</si>
  <si>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</si>
  <si>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</si>
  <si>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</si>
  <si>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</si>
  <si>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</si>
  <si>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</si>
  <si>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</si>
  <si>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</si>
  <si>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</si>
  <si>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</si>
  <si>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</si>
  <si>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</si>
  <si>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</si>
  <si>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</si>
  <si>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</si>
  <si>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</si>
  <si>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</si>
  <si>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</si>
  <si>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</si>
  <si>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</si>
  <si>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</si>
  <si>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</si>
  <si>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</si>
  <si>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</si>
  <si>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</si>
  <si>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</si>
  <si>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</si>
  <si>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</si>
  <si>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</si>
  <si>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</si>
  <si>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</si>
  <si>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</si>
  <si>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</si>
  <si>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</si>
  <si>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</si>
  <si>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</si>
  <si>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</si>
  <si>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</si>
  <si>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</si>
  <si>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</si>
  <si>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</si>
  <si>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</si>
  <si>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</si>
  <si>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</si>
  <si>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</si>
  <si>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</si>
  <si>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</si>
  <si>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</si>
  <si>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</si>
  <si>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</si>
  <si>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</si>
  <si>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</si>
  <si>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</si>
  <si>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</si>
  <si>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</si>
  <si>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</si>
  <si>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</si>
  <si>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</si>
  <si>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</si>
  <si>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</si>
  <si>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</si>
  <si>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</si>
  <si>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</si>
  <si>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</si>
  <si>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</si>
  <si>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</si>
  <si>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</si>
  <si>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</si>
  <si>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</si>
  <si>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</si>
  <si>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</si>
  <si>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</si>
  <si>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</si>
  <si>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</si>
  <si>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</si>
  <si>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</si>
  <si>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</si>
  <si>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</si>
  <si>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</si>
  <si>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</si>
  <si>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</si>
  <si>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</si>
  <si>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</si>
  <si>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</si>
  <si>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</si>
  <si>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</si>
  <si>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</si>
  <si>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</si>
  <si>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</si>
  <si>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</si>
  <si>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</si>
  <si>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</si>
  <si>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</si>
  <si>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</si>
  <si>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</si>
  <si>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</si>
  <si>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</si>
  <si>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</si>
  <si>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</si>
  <si>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</si>
  <si>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</si>
  <si>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</si>
  <si>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</si>
  <si>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</si>
  <si>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</si>
  <si>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</si>
  <si>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</si>
  <si>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</si>
  <si>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</si>
  <si>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</si>
  <si>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</si>
  <si>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</si>
  <si>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</si>
  <si>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</si>
  <si>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</si>
  <si>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</si>
  <si>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</si>
  <si>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</si>
  <si>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</si>
  <si>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</si>
  <si>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</si>
  <si>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</si>
  <si>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</si>
  <si>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</si>
  <si>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</si>
  <si>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</si>
  <si>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</si>
  <si>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</si>
  <si>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</si>
  <si>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</si>
  <si>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</si>
  <si>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</si>
  <si>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</si>
  <si>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</si>
  <si>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</si>
  <si>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</si>
  <si>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</si>
  <si>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</si>
  <si>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</si>
  <si>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</si>
  <si>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</si>
  <si>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</si>
  <si>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</si>
  <si>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</si>
  <si>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</si>
  <si>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</si>
  <si>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</si>
  <si>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</si>
  <si>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</si>
  <si>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</si>
  <si>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</si>
  <si>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</si>
  <si>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</si>
  <si>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</si>
  <si>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</si>
  <si>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</si>
  <si>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</si>
  <si>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</si>
  <si>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</si>
  <si>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</si>
  <si>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</si>
  <si>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</si>
  <si>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</si>
  <si>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</si>
  <si>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</si>
  <si>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</si>
  <si>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</si>
  <si>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</si>
  <si>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</si>
  <si>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</si>
  <si>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</si>
  <si>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</si>
  <si>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</si>
  <si>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</si>
  <si>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</si>
  <si>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</si>
  <si>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</si>
  <si>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</si>
  <si>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</si>
  <si>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</si>
  <si>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</si>
  <si>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</si>
  <si>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</si>
  <si>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</si>
  <si>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</si>
  <si>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</si>
  <si>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</si>
  <si>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</si>
  <si>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</si>
  <si>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</si>
  <si>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</si>
  <si>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</si>
  <si>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</si>
  <si>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</si>
  <si>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</si>
  <si>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</si>
  <si>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</si>
  <si>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</si>
  <si>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</si>
  <si>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</si>
  <si>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</si>
  <si>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</si>
  <si>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</si>
  <si>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</si>
  <si>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</si>
  <si>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</si>
  <si>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</si>
  <si>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</si>
  <si>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</si>
  <si>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</si>
  <si>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</si>
  <si>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</si>
  <si>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</si>
  <si>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</si>
  <si>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</si>
  <si>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</si>
  <si>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</si>
  <si>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</si>
  <si>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</si>
  <si>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</si>
  <si>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</si>
  <si>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</si>
  <si>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</si>
  <si>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</si>
  <si>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</si>
  <si>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</si>
  <si>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</si>
  <si>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</si>
  <si>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</si>
  <si>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</si>
  <si>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</si>
  <si>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</si>
  <si>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</si>
  <si>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</si>
  <si>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</si>
  <si>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</si>
  <si>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</si>
  <si>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</si>
  <si>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</si>
  <si>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</si>
  <si>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</si>
  <si>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</si>
  <si>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</si>
  <si>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</si>
  <si>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</si>
  <si>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</si>
  <si>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</si>
  <si>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</si>
  <si>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</si>
  <si>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</si>
  <si>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</si>
  <si>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</si>
  <si>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</si>
  <si>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</si>
  <si>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</si>
  <si>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</si>
  <si>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</si>
  <si>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</si>
  <si>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</si>
  <si>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</si>
  <si>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</si>
  <si>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</si>
  <si>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</si>
  <si>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</si>
  <si>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</si>
  <si>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</si>
  <si>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</si>
  <si>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</si>
  <si>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</si>
  <si>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</si>
  <si>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</si>
  <si>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</si>
  <si>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</si>
  <si>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</si>
  <si>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</si>
  <si>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</si>
  <si>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</si>
  <si>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</si>
  <si>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</si>
  <si>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</si>
  <si>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</si>
  <si>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</si>
  <si>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</si>
  <si>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</si>
  <si>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</si>
  <si>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</si>
  <si>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</si>
  <si>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</si>
  <si>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</si>
  <si>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</si>
  <si>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</si>
  <si>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</si>
  <si>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</si>
  <si>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</si>
  <si>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</si>
  <si>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</si>
  <si>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</si>
  <si>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</si>
  <si>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</si>
  <si>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</si>
  <si>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</si>
  <si>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</si>
  <si>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</si>
  <si>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</si>
  <si>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</si>
  <si>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</si>
  <si>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</si>
  <si>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</si>
  <si>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</si>
  <si>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</si>
  <si>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</si>
  <si>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</si>
  <si>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</si>
  <si>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</si>
  <si>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</si>
  <si>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</si>
  <si>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</si>
  <si>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</si>
  <si>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</si>
  <si>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</si>
  <si>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</si>
  <si>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</si>
  <si>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</si>
  <si>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</si>
  <si>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</si>
  <si>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</si>
  <si>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</si>
  <si>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</si>
  <si>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</si>
  <si>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</si>
  <si>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</si>
  <si>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</si>
  <si>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</si>
  <si>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</si>
  <si>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</si>
  <si>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</si>
  <si>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</si>
  <si>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</si>
  <si>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</si>
  <si>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</si>
  <si>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</si>
  <si>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</si>
  <si>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</si>
  <si>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</si>
  <si>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</si>
  <si>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</si>
  <si>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</si>
  <si>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</si>
  <si>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</si>
  <si>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</si>
  <si>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</si>
  <si>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</si>
  <si>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</si>
  <si>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</si>
  <si>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</si>
  <si>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</si>
  <si>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</si>
  <si>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</si>
  <si>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</si>
  <si>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</si>
  <si>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</si>
  <si>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</si>
  <si>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</si>
  <si>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</si>
  <si>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</si>
  <si>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</si>
  <si>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</si>
  <si>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</si>
  <si>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</si>
  <si>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</si>
  <si>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</si>
  <si>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</si>
  <si>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</si>
  <si>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</si>
  <si>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</si>
  <si>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</si>
  <si>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</si>
  <si>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</si>
  <si>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</si>
  <si>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</si>
  <si>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</si>
  <si>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</si>
  <si>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</si>
  <si>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</si>
  <si>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</si>
  <si>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</si>
  <si>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</si>
  <si>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</si>
  <si>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</si>
  <si>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</si>
  <si>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</si>
  <si>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</si>
  <si>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</si>
  <si>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</si>
  <si>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</si>
  <si>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</si>
  <si>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</si>
  <si>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</si>
  <si>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</si>
  <si>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</si>
  <si>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</si>
  <si>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</si>
  <si>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</si>
  <si>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</si>
  <si>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</si>
  <si>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</si>
  <si>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</si>
  <si>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</si>
  <si>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</si>
  <si>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</si>
  <si>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</si>
  <si>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</si>
  <si>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</si>
  <si>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</si>
  <si>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</si>
  <si>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</si>
  <si>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</si>
  <si>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</si>
  <si>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</si>
  <si>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</si>
  <si>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</si>
  <si>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</si>
  <si>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</si>
  <si>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</si>
  <si>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</si>
  <si>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</si>
  <si>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</si>
  <si>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</si>
  <si>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</si>
  <si>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</si>
  <si>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</si>
  <si>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</si>
  <si>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</si>
  <si>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</si>
  <si>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</si>
  <si>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</si>
  <si>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</si>
  <si>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</si>
  <si>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</si>
  <si>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</si>
  <si>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</si>
  <si>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</si>
  <si>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</si>
  <si>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</si>
  <si>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</si>
  <si>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</si>
  <si>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</si>
  <si>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</si>
  <si>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</si>
  <si>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</si>
  <si>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</si>
  <si>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</si>
  <si>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</si>
  <si>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</si>
  <si>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</si>
  <si>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</si>
  <si>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</si>
  <si>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</si>
  <si>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</si>
  <si>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</si>
  <si>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</si>
  <si>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</si>
  <si>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</si>
  <si>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</si>
  <si>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</si>
  <si>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</si>
  <si>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</si>
  <si>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</si>
  <si>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</si>
  <si>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</si>
  <si>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</si>
  <si>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</si>
  <si>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</si>
  <si>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</si>
  <si>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</si>
  <si>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</si>
  <si>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</si>
  <si>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</si>
  <si>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</si>
  <si>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</si>
  <si>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</si>
  <si>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</si>
  <si>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</si>
  <si>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</si>
  <si>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</si>
  <si>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</si>
  <si>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</si>
  <si>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</si>
  <si>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</si>
  <si>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</si>
  <si>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</si>
  <si>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</si>
  <si>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</si>
  <si>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</si>
  <si>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</si>
  <si>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</si>
  <si>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</si>
  <si>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</si>
  <si>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</si>
  <si>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</si>
  <si>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</si>
  <si>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</si>
  <si>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</si>
  <si>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</si>
  <si>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</si>
  <si>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</si>
  <si>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</si>
  <si>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</si>
  <si>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</si>
  <si>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</si>
  <si>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</si>
  <si>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</si>
  <si>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</si>
  <si>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</si>
  <si>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</si>
  <si>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</si>
  <si>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</si>
  <si>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</si>
  <si>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</si>
  <si>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</si>
  <si>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</si>
  <si>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</si>
  <si>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</si>
  <si>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</si>
  <si>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</si>
  <si>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</si>
  <si>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</si>
  <si>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</si>
  <si>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</si>
  <si>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</si>
  <si>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</si>
  <si>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</si>
  <si>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</si>
  <si>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</si>
  <si>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</si>
  <si>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</si>
  <si>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</si>
  <si>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</si>
  <si>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</si>
  <si>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</si>
  <si>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</si>
  <si>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</si>
  <si>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</si>
  <si>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</si>
  <si>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</si>
  <si>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</si>
  <si>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</si>
  <si>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</si>
  <si>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</si>
  <si>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</si>
  <si>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</si>
  <si>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</si>
  <si>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</si>
  <si>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</si>
  <si>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</si>
  <si>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</si>
  <si>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</si>
  <si>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</si>
  <si>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</si>
  <si>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</si>
  <si>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</si>
  <si>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</si>
  <si>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</si>
  <si>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</si>
  <si>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</si>
  <si>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</si>
  <si>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</si>
  <si>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</si>
  <si>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</si>
  <si>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</si>
  <si>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</si>
  <si>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</si>
  <si>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</si>
  <si>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</si>
  <si>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</si>
  <si>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</si>
  <si>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</si>
  <si>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</si>
  <si>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</si>
  <si>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</si>
  <si>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</si>
  <si>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</si>
  <si>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</si>
  <si>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</si>
  <si>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</si>
  <si>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</si>
  <si>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</si>
  <si>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</si>
  <si>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</si>
  <si>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</si>
  <si>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</si>
  <si>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</si>
  <si>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</si>
  <si>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</si>
  <si>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</si>
  <si>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</si>
  <si>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</si>
  <si>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</si>
  <si>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</si>
  <si>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</si>
  <si>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</si>
  <si>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</si>
  <si>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</si>
  <si>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</si>
  <si>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</si>
  <si>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</si>
  <si>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</si>
  <si>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</si>
  <si>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</si>
  <si>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</si>
  <si>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</si>
  <si>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</si>
  <si>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</si>
  <si>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</si>
  <si>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</si>
  <si>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</si>
  <si>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</si>
  <si>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</si>
  <si>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</si>
  <si>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</si>
  <si>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</si>
  <si>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</si>
  <si>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</si>
  <si>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</si>
  <si>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</si>
  <si>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</si>
  <si>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</si>
  <si>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</si>
  <si>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</si>
  <si>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</si>
  <si>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</si>
  <si>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</si>
  <si>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</si>
  <si>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</si>
  <si>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</si>
  <si>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</si>
  <si>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</si>
  <si>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</si>
  <si>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</si>
  <si>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</si>
  <si>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</si>
  <si>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</si>
  <si>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</si>
  <si>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</si>
  <si>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</si>
  <si>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</si>
  <si>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</si>
  <si>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</si>
  <si>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</si>
  <si>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</si>
  <si>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</si>
  <si>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</si>
  <si>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</si>
  <si>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</si>
  <si>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</si>
  <si>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</si>
  <si>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</si>
  <si>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</si>
  <si>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</si>
  <si>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</si>
  <si>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</si>
  <si>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</si>
  <si>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</si>
  <si>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</si>
  <si>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</si>
  <si>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</si>
  <si>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</si>
  <si>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</si>
  <si>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</si>
  <si>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</si>
  <si>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</si>
  <si>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</si>
  <si>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</si>
  <si>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</si>
  <si>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</si>
  <si>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</si>
  <si>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</si>
  <si>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</si>
  <si>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</si>
  <si>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</si>
  <si>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</si>
  <si>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</si>
  <si>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</si>
  <si>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</si>
  <si>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</si>
  <si>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</si>
  <si>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</si>
  <si>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</si>
  <si>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</si>
  <si>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</si>
  <si>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</si>
  <si>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</si>
  <si>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</si>
  <si>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</si>
  <si>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</si>
  <si>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</si>
  <si>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</si>
  <si>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</si>
  <si>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</si>
  <si>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</si>
  <si>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</si>
  <si>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</si>
  <si>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</si>
  <si>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</si>
  <si>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</si>
  <si>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</si>
  <si>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</si>
  <si>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</si>
  <si>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</si>
  <si>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</si>
  <si>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</si>
  <si>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</si>
  <si>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</si>
  <si>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</si>
  <si>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</si>
  <si>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</si>
  <si>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</si>
  <si>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</si>
  <si>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</si>
  <si>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</si>
  <si>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</si>
  <si>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</si>
  <si>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</si>
  <si>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</si>
  <si>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</si>
  <si>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</si>
  <si>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</si>
  <si>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</si>
  <si>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</si>
  <si>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</si>
  <si>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</si>
  <si>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</si>
  <si>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</si>
  <si>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</si>
  <si>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</si>
  <si>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</si>
  <si>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</si>
  <si>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</si>
  <si>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</si>
  <si>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</si>
  <si>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</si>
  <si>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</si>
  <si>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</si>
  <si>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</si>
  <si>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</si>
  <si>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</si>
  <si>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</si>
  <si>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</si>
  <si>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</si>
  <si>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</si>
  <si>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</si>
  <si>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</si>
  <si>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</si>
  <si>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</si>
  <si>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</si>
  <si>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</si>
  <si>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</si>
  <si>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</si>
  <si>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</si>
  <si>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</si>
  <si>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</si>
  <si>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</si>
  <si>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</si>
  <si>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</si>
  <si>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</si>
  <si>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</si>
  <si>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</si>
  <si>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</si>
  <si>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</si>
  <si>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</si>
  <si>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</si>
  <si>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</si>
  <si>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</si>
  <si>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</si>
  <si>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</si>
  <si>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</si>
  <si>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</si>
  <si>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</si>
  <si>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</si>
  <si>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</si>
  <si>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</si>
  <si>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</si>
  <si>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</si>
  <si>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</si>
  <si>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</si>
  <si>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</si>
  <si>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</si>
  <si>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</si>
  <si>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</si>
  <si>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</si>
  <si>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</si>
  <si>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</si>
  <si>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</si>
  <si>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</si>
  <si>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</si>
  <si>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</si>
  <si>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</si>
  <si>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</si>
  <si>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</si>
  <si>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</si>
  <si>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</si>
  <si>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</si>
  <si>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</si>
  <si>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</si>
  <si>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</si>
  <si>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</si>
  <si>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</si>
  <si>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</si>
  <si>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</si>
  <si>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</si>
  <si>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</si>
  <si>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</si>
  <si>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</si>
  <si>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</si>
  <si>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</si>
  <si>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</si>
  <si>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</si>
  <si>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</si>
  <si>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</si>
  <si>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</si>
  <si>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</si>
  <si>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</si>
  <si>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</si>
  <si>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</si>
  <si>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</si>
  <si>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</si>
  <si>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</si>
  <si>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</si>
  <si>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</si>
  <si>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</si>
  <si>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</si>
  <si>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</si>
  <si>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</si>
  <si>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</si>
  <si>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</si>
  <si>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</si>
  <si>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</si>
  <si>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</si>
  <si>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</si>
  <si>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</si>
  <si>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</si>
  <si>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</si>
  <si>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</si>
  <si>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</si>
  <si>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</si>
  <si>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</si>
  <si>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</si>
  <si>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</si>
  <si>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</si>
  <si>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</si>
  <si>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</si>
  <si>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</si>
  <si>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</si>
  <si>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</si>
  <si>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</si>
  <si>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</si>
  <si>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</si>
  <si>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</si>
  <si>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</si>
  <si>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</si>
  <si>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</si>
  <si>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</si>
  <si>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</si>
  <si>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</si>
  <si>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</si>
  <si>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</si>
  <si>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</si>
  <si>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</si>
  <si>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</si>
  <si>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</si>
  <si>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</si>
  <si>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</si>
  <si>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</si>
  <si>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</si>
  <si>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</si>
  <si>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</si>
  <si>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</si>
  <si>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</si>
  <si>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</si>
  <si>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</si>
  <si>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</si>
  <si>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</si>
  <si>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</si>
  <si>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</si>
  <si>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</si>
  <si>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</si>
  <si>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</si>
  <si>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</si>
  <si>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</si>
  <si>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</si>
  <si>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</si>
  <si>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</si>
  <si>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</si>
  <si>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</si>
  <si>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</si>
  <si>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</si>
  <si>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</si>
  <si>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</si>
  <si>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</si>
  <si>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</si>
  <si>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</si>
  <si>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</si>
  <si>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</si>
  <si>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</si>
  <si>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</si>
  <si>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</si>
  <si>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</si>
  <si>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</si>
  <si>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</si>
  <si>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</si>
  <si>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</si>
  <si>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</si>
  <si>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</si>
  <si>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</si>
  <si>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</si>
  <si>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</si>
  <si>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</si>
  <si>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</si>
  <si>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</si>
  <si>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</si>
  <si>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</si>
  <si>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</si>
  <si>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</si>
  <si>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</si>
  <si>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</si>
  <si>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</si>
  <si>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</si>
  <si>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</si>
  <si>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</si>
  <si>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</si>
  <si>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</si>
  <si>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</si>
  <si>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</si>
  <si>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</si>
  <si>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</si>
  <si>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</si>
  <si>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</si>
  <si>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</si>
  <si>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</si>
  <si>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</si>
  <si>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</si>
  <si>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</si>
  <si>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</si>
  <si>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</si>
  <si>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</si>
  <si>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</si>
  <si>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</si>
  <si>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</si>
  <si>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</si>
  <si>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</si>
  <si>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</si>
  <si>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</si>
  <si>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</si>
  <si>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</si>
  <si>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</si>
  <si>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</si>
  <si>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</si>
  <si>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</si>
  <si>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</si>
  <si>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</si>
  <si>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</si>
  <si>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</si>
  <si>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</si>
  <si>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</si>
  <si>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</si>
  <si>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</si>
  <si>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</si>
  <si>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</si>
  <si>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</si>
  <si>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</si>
  <si>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</si>
  <si>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</si>
  <si>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</si>
  <si>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</si>
  <si>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</si>
  <si>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</si>
  <si>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</si>
  <si>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</si>
  <si>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</si>
  <si>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</si>
  <si>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</si>
  <si>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</si>
  <si>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</si>
  <si>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</si>
  <si>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</si>
  <si>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</si>
  <si>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</si>
  <si>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</si>
  <si>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</si>
  <si>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</si>
  <si>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</si>
  <si>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</si>
  <si>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</si>
  <si>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</si>
  <si>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</si>
  <si>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</si>
  <si>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</si>
  <si>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</si>
  <si>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</si>
  <si>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</si>
  <si>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</si>
  <si>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</si>
  <si>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</si>
  <si>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</si>
  <si>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</si>
  <si>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</si>
  <si>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</si>
  <si>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</si>
  <si>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</si>
  <si>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</si>
  <si>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</si>
  <si>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</si>
  <si>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</si>
  <si>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</si>
  <si>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</si>
  <si>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</si>
  <si>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</si>
  <si>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</si>
  <si>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</si>
  <si>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</si>
  <si>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</si>
  <si>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</si>
  <si>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</si>
  <si>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</si>
  <si>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</si>
  <si>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</si>
  <si>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</si>
  <si>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</si>
  <si>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</si>
  <si>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</si>
  <si>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</si>
  <si>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</si>
  <si>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</si>
  <si>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</si>
  <si>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</si>
  <si>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</si>
  <si>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</si>
  <si>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</si>
  <si>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</si>
  <si>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</si>
  <si>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</si>
  <si>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</si>
  <si>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</si>
  <si>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</si>
  <si>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</si>
  <si>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</si>
  <si>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</si>
  <si>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</si>
  <si>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</si>
  <si>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</si>
  <si>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</si>
  <si>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</si>
  <si>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</si>
  <si>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</si>
  <si>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</si>
  <si>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</si>
  <si>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</si>
  <si>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</si>
  <si>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</si>
  <si>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</si>
  <si>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</si>
  <si>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</si>
  <si>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</si>
  <si>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</si>
  <si>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</si>
  <si>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</si>
  <si>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</si>
  <si>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</si>
  <si>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</si>
  <si>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</si>
  <si>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</si>
  <si>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</si>
  <si>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</si>
  <si>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</si>
  <si>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</si>
  <si>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</si>
  <si>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</si>
  <si>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</si>
  <si>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</si>
  <si>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</si>
  <si>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</si>
  <si>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</si>
  <si>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</si>
  <si>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</si>
  <si>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</si>
  <si>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</si>
  <si>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</si>
  <si>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</si>
  <si>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</si>
  <si>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</si>
  <si>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</si>
  <si>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</si>
  <si>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</si>
  <si>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</si>
  <si>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</si>
  <si>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</si>
  <si>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</si>
  <si>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</si>
  <si>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</si>
  <si>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</si>
  <si>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</si>
  <si>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</si>
  <si>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</si>
  <si>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</si>
  <si>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</si>
  <si>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</si>
  <si>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</si>
  <si>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</si>
  <si>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</si>
  <si>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</si>
  <si>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</si>
  <si>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</si>
  <si>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</si>
  <si>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</si>
  <si>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</si>
  <si>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</si>
  <si>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</si>
  <si>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</si>
  <si>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</si>
  <si>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</si>
  <si>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</si>
  <si>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</si>
  <si>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</si>
  <si>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</si>
  <si>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</si>
  <si>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</si>
  <si>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</si>
  <si>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</si>
  <si>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</si>
  <si>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</si>
  <si>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</si>
  <si>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</si>
  <si>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</si>
  <si>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</si>
  <si>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</si>
  <si>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</si>
  <si>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</si>
  <si>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</si>
  <si>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</si>
  <si>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</si>
  <si>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</si>
  <si>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</si>
  <si>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</si>
  <si>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</si>
  <si>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</si>
  <si>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</si>
  <si>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</si>
  <si>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</si>
  <si>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</si>
  <si>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</si>
  <si>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</si>
  <si>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</si>
  <si>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</si>
  <si>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</si>
  <si>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</si>
  <si>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</si>
  <si>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</si>
  <si>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</si>
  <si>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</si>
  <si>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</si>
  <si>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</si>
  <si>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</si>
  <si>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</si>
  <si>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</si>
  <si>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</si>
  <si>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</si>
  <si>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</si>
  <si>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</si>
  <si>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</si>
  <si>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</si>
  <si>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</si>
  <si>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</si>
  <si>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</si>
  <si>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</si>
  <si>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</si>
  <si>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</si>
  <si>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</si>
  <si>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</si>
  <si>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</si>
  <si>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</si>
  <si>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</si>
  <si>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</si>
  <si>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</si>
  <si>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</si>
  <si>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</si>
  <si>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</si>
  <si>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</si>
  <si>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</si>
  <si>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</si>
  <si>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</si>
  <si>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</si>
  <si>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</si>
  <si>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</si>
  <si>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</si>
  <si>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</si>
  <si>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</si>
  <si>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</si>
  <si>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</si>
  <si>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</si>
  <si>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</si>
  <si>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</si>
  <si>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</si>
  <si>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</si>
  <si>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</si>
  <si>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</si>
  <si>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</si>
  <si>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</si>
  <si>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</si>
  <si>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</si>
  <si>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</si>
  <si>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</si>
  <si>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</si>
  <si>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</si>
  <si>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</si>
  <si>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</si>
  <si>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</si>
  <si>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</si>
  <si>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</si>
  <si>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</si>
  <si>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</si>
  <si>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</si>
  <si>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</si>
  <si>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</si>
  <si>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</si>
  <si>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</si>
  <si>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</si>
  <si>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</si>
  <si>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</si>
  <si>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</si>
  <si>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</si>
  <si>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</si>
  <si>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</si>
  <si>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</si>
  <si>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</si>
  <si>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</si>
  <si>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</si>
  <si>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</si>
  <si>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</si>
  <si>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</si>
  <si>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</si>
  <si>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</si>
  <si>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</si>
  <si>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</si>
  <si>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</si>
  <si>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</si>
  <si>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</si>
  <si>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</si>
  <si>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</si>
  <si>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</si>
  <si>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</si>
  <si>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</si>
  <si>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</si>
  <si>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</si>
  <si>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</si>
  <si>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</si>
  <si>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</si>
  <si>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</si>
  <si>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</si>
  <si>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</si>
  <si>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</si>
  <si>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</si>
  <si>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</si>
  <si>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</si>
  <si>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</si>
  <si>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</si>
  <si>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</si>
  <si>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</si>
  <si>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</si>
  <si>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</si>
  <si>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</si>
  <si>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</si>
  <si>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</si>
  <si>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</si>
  <si>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</si>
  <si>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</si>
  <si>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</si>
  <si>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</si>
  <si>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</si>
  <si>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</si>
  <si>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</si>
  <si>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</si>
  <si>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</si>
  <si>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</si>
  <si>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</si>
  <si>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</si>
  <si>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</si>
  <si>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</si>
  <si>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</si>
  <si>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</si>
  <si>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</si>
  <si>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</si>
  <si>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</si>
  <si>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</si>
  <si>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</si>
  <si>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</si>
  <si>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</si>
  <si>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</si>
  <si>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</si>
  <si>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</si>
  <si>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</si>
  <si>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</si>
  <si>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</si>
  <si>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</si>
  <si>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</si>
  <si>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</si>
  <si>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</si>
  <si>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</si>
  <si>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</si>
  <si>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</si>
  <si>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</si>
  <si>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</si>
  <si>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</si>
  <si>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</si>
  <si>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</si>
  <si>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</si>
  <si>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</si>
  <si>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</si>
  <si>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</si>
  <si>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</si>
  <si>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</si>
  <si>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</si>
  <si>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</si>
  <si>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</si>
  <si>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</si>
  <si>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</si>
  <si>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</si>
  <si>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</si>
  <si>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</si>
  <si>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</si>
  <si>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</si>
  <si>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</si>
  <si>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</si>
  <si>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</si>
  <si>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</si>
  <si>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</si>
  <si>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</si>
  <si>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</si>
  <si>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</si>
  <si>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</si>
  <si>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</si>
  <si>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</si>
  <si>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</si>
  <si>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</si>
  <si>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</si>
  <si>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</si>
  <si>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</si>
  <si>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</si>
  <si>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</si>
  <si>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</si>
  <si>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</si>
  <si>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</si>
  <si>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</si>
  <si>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</si>
  <si>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</si>
  <si>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</si>
  <si>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</si>
  <si>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</si>
  <si>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</si>
  <si>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</si>
  <si>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</si>
  <si>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</si>
  <si>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</si>
  <si>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</si>
  <si>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</si>
  <si>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</si>
  <si>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</si>
  <si>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</si>
  <si>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</si>
  <si>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</si>
  <si>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</si>
  <si>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</si>
  <si>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</si>
  <si>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</si>
  <si>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</si>
  <si>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</si>
  <si>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</si>
  <si>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</si>
  <si>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</si>
  <si>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</si>
  <si>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</si>
  <si>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</si>
  <si>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</si>
  <si>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</si>
  <si>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</si>
  <si>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</si>
  <si>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</si>
  <si>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</si>
  <si>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</si>
  <si>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</si>
  <si>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</si>
  <si>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</si>
  <si>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</si>
  <si>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</si>
  <si>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</si>
  <si>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</si>
  <si>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</si>
  <si>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</si>
  <si>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</si>
  <si>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</si>
  <si>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</si>
  <si>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</si>
  <si>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</si>
  <si>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</si>
  <si>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</si>
  <si>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</si>
  <si>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</si>
  <si>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</si>
  <si>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</si>
  <si>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</si>
  <si>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</si>
  <si>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</si>
  <si>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</si>
  <si>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</si>
  <si>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</si>
  <si>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</si>
  <si>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</si>
  <si>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</si>
  <si>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</si>
  <si>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</si>
  <si>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</si>
  <si>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</si>
  <si>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</si>
  <si>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</si>
  <si>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</si>
  <si>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</si>
  <si>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</si>
  <si>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</si>
  <si>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</si>
  <si>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</si>
  <si>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</si>
  <si>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</si>
  <si>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</si>
  <si>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</si>
  <si>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</si>
  <si>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</si>
  <si>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</si>
  <si>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</si>
  <si>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</si>
  <si>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</si>
  <si>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</si>
  <si>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</si>
  <si>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</si>
  <si>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</si>
  <si>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</si>
  <si>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</si>
  <si>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</si>
  <si>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</si>
  <si>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</si>
  <si>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</si>
  <si>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</si>
  <si>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</si>
  <si>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</si>
  <si>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</si>
  <si>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</si>
  <si>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</si>
  <si>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</si>
  <si>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</si>
  <si>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</si>
  <si>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</si>
  <si>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</si>
  <si>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</si>
  <si>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</si>
  <si>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</si>
  <si>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</si>
  <si>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</si>
  <si>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</si>
  <si>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</si>
  <si>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</si>
  <si>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</si>
  <si>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</si>
  <si>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</si>
  <si>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</si>
  <si>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</si>
  <si>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</si>
  <si>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</si>
  <si>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</si>
  <si>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</si>
  <si>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</si>
  <si>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</si>
  <si>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</si>
  <si>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</si>
  <si>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</si>
  <si>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</si>
  <si>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</si>
  <si>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</si>
  <si>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</si>
  <si>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</si>
  <si>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</si>
  <si>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</si>
  <si>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</si>
  <si>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</si>
  <si>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</si>
  <si>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</si>
  <si>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</si>
  <si>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</si>
  <si>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</si>
  <si>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</si>
  <si>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</si>
  <si>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</si>
  <si>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</si>
  <si>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</si>
  <si>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</si>
  <si>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</si>
  <si>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</si>
  <si>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</si>
  <si>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</si>
  <si>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</si>
  <si>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</si>
  <si>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</si>
  <si>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</si>
  <si>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</si>
  <si>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</si>
  <si>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</si>
  <si>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</si>
  <si>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</si>
  <si>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</si>
  <si>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</si>
  <si>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</si>
  <si>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</si>
  <si>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</si>
  <si>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</si>
  <si>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</si>
  <si>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</si>
  <si>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</si>
  <si>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</si>
  <si>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</si>
  <si>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</si>
  <si>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</si>
  <si>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</si>
  <si>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</si>
  <si>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</si>
  <si>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</si>
  <si>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</si>
  <si>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</si>
  <si>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</si>
  <si>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</si>
  <si>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</si>
  <si>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</si>
  <si>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</si>
  <si>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</si>
  <si>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</si>
  <si>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</si>
  <si>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</si>
  <si>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</si>
  <si>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</si>
  <si>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</si>
  <si>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</si>
  <si>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</si>
  <si>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</si>
  <si>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</si>
  <si>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</si>
  <si>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</si>
  <si>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</si>
  <si>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</si>
  <si>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</si>
  <si>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</si>
  <si>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</si>
  <si>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</si>
  <si>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</si>
  <si>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</si>
  <si>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</si>
  <si>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</si>
  <si>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</si>
  <si>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</si>
  <si>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</si>
  <si>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</si>
  <si>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</si>
  <si>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</si>
  <si>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</si>
  <si>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</si>
  <si>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</si>
  <si>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</si>
  <si>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</si>
  <si>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</si>
  <si>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</si>
  <si>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</si>
  <si>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</si>
  <si>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</si>
  <si>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</si>
  <si>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</si>
  <si>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</si>
  <si>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</si>
  <si>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</si>
  <si>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</si>
  <si>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</si>
  <si>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</si>
  <si>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</si>
  <si>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</si>
  <si>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</si>
  <si>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</si>
  <si>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</si>
  <si>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</si>
  <si>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</si>
  <si>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</si>
  <si>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</si>
  <si>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</si>
  <si>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</si>
  <si>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</si>
  <si>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</si>
  <si>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</si>
  <si>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</si>
  <si>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</si>
  <si>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</si>
  <si>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</si>
  <si>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</si>
  <si>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</si>
  <si>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</si>
  <si>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</si>
  <si>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</si>
  <si>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</si>
  <si>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</si>
  <si>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</si>
  <si>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</si>
  <si>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</si>
  <si>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</si>
  <si>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</si>
  <si>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</si>
  <si>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</si>
  <si>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</si>
  <si>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</si>
  <si>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</si>
  <si>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</si>
  <si>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</si>
  <si>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</si>
  <si>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</si>
  <si>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</si>
  <si>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</si>
  <si>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</si>
  <si>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</si>
  <si>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</si>
  <si>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</si>
  <si>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</si>
  <si>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</si>
  <si>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</si>
  <si>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</si>
  <si>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</si>
  <si>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</si>
  <si>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</si>
  <si>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</si>
  <si>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</si>
  <si>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</si>
  <si>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</si>
  <si>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</si>
  <si>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</si>
  <si>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</si>
  <si>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</si>
  <si>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</si>
  <si>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</si>
  <si>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</si>
  <si>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</si>
  <si>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</si>
  <si>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</si>
  <si>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</si>
  <si>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</si>
  <si>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</si>
  <si>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</si>
  <si>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</si>
  <si>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</si>
  <si>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</si>
  <si>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</si>
  <si>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</si>
  <si>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</si>
  <si>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</si>
  <si>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</si>
  <si>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</si>
  <si>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</si>
  <si>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</si>
  <si>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</si>
  <si>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</si>
  <si>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</si>
  <si>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</si>
  <si>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</si>
  <si>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</si>
  <si>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</si>
  <si>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</si>
  <si>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</si>
  <si>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</si>
  <si>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</si>
  <si>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</si>
  <si>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</si>
  <si>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</si>
  <si>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</si>
  <si>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</si>
  <si>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</si>
  <si>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</si>
  <si>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</si>
  <si>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</si>
  <si>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</si>
  <si>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</si>
  <si>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</si>
  <si>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</si>
  <si>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</si>
  <si>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</si>
  <si>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</si>
  <si>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</si>
  <si>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</si>
  <si>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</si>
  <si>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</si>
  <si>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</si>
  <si>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</si>
  <si>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</si>
  <si>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</si>
  <si>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</si>
  <si>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</si>
  <si>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</si>
  <si>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</si>
  <si>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</si>
  <si>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</si>
  <si>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</si>
  <si>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</si>
  <si>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</si>
  <si>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</si>
  <si>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</si>
  <si>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</si>
  <si>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</si>
  <si>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</si>
  <si>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</si>
  <si>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</si>
  <si>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</si>
  <si>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</si>
  <si>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</si>
  <si>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</si>
  <si>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</si>
  <si>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</si>
  <si>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</si>
  <si>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</si>
  <si>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</si>
  <si>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</si>
  <si>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</si>
  <si>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</si>
  <si>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</si>
  <si>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</si>
  <si>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</si>
  <si>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</si>
  <si>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</si>
  <si>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</si>
  <si>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</si>
  <si>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</si>
  <si>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</si>
  <si>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</si>
  <si>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</si>
  <si>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</si>
  <si>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</si>
  <si>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</si>
  <si>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</si>
  <si>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</si>
  <si>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</si>
  <si>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</si>
  <si>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</si>
  <si>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</si>
  <si>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</si>
  <si>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</si>
  <si>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</si>
  <si>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</si>
  <si>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</si>
  <si>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</si>
  <si>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</si>
  <si>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</si>
  <si>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</si>
  <si>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</si>
  <si>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</si>
  <si>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</si>
  <si>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</si>
  <si>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</si>
  <si>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</si>
  <si>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</si>
  <si>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</si>
  <si>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</si>
  <si>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</si>
  <si>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</si>
  <si>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</si>
  <si>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</si>
  <si>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</si>
  <si>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</si>
  <si>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</si>
  <si>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</si>
  <si>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</si>
  <si>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</si>
  <si>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</si>
  <si>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</si>
  <si>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</si>
  <si>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</si>
  <si>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</si>
  <si>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</si>
  <si>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</si>
  <si>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</si>
  <si>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</si>
  <si>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</si>
  <si>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</si>
  <si>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</si>
  <si>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</si>
  <si>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</si>
  <si>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</si>
  <si>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</si>
  <si>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</si>
  <si>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</si>
  <si>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</si>
  <si>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</si>
  <si>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</si>
  <si>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</si>
  <si>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</si>
  <si>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</si>
  <si>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</si>
  <si>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</si>
  <si>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</si>
  <si>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</si>
  <si>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</si>
  <si>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</si>
  <si>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</si>
  <si>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</si>
  <si>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</si>
  <si>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</si>
  <si>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</si>
  <si>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</si>
  <si>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</si>
  <si>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</si>
  <si>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</si>
  <si>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</si>
  <si>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</si>
  <si>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</si>
  <si>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</si>
  <si>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</si>
  <si>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</si>
  <si>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</si>
  <si>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</si>
  <si>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</si>
  <si>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</si>
  <si>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</si>
  <si>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</si>
  <si>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</si>
  <si>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</si>
  <si>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</si>
  <si>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</si>
  <si>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</si>
  <si>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</si>
  <si>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</si>
  <si>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</si>
  <si>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</si>
  <si>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</si>
  <si>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</si>
  <si>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</si>
  <si>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</si>
  <si>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</si>
  <si>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</si>
  <si>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</si>
  <si>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</si>
  <si>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</si>
  <si>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</si>
  <si>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</si>
  <si>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</si>
  <si>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</si>
  <si>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</si>
  <si>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</si>
  <si>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</si>
  <si>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</si>
  <si>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</si>
  <si>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</si>
  <si>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</si>
  <si>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</si>
  <si>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</si>
  <si>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</si>
  <si>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</si>
  <si>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</si>
  <si>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</si>
  <si>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</si>
  <si>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</si>
  <si>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</si>
  <si>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</si>
  <si>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</si>
  <si>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</si>
  <si>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</si>
  <si>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</si>
  <si>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</si>
  <si>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</si>
  <si>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</si>
  <si>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</si>
  <si>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</si>
  <si>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</si>
  <si>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</si>
  <si>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</si>
  <si>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</si>
  <si>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</si>
  <si>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</si>
  <si>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</si>
  <si>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</si>
  <si>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</si>
  <si>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</si>
  <si>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</si>
  <si>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</si>
  <si>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</si>
  <si>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</si>
  <si>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</si>
  <si>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</si>
  <si>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</si>
  <si>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</si>
  <si>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</si>
  <si>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</si>
  <si>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</si>
  <si>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</si>
  <si>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</si>
  <si>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</si>
  <si>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</si>
  <si>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</si>
  <si>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</si>
  <si>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</si>
  <si>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</si>
  <si>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</si>
  <si>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</si>
  <si>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</si>
  <si>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</si>
  <si>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</si>
  <si>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</si>
  <si>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</si>
  <si>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</si>
  <si>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</si>
  <si>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</si>
  <si>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</si>
  <si>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</si>
  <si>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</si>
  <si>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</si>
  <si>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</si>
  <si>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</si>
  <si>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</si>
  <si>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</si>
  <si>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</si>
  <si>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</si>
  <si>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</si>
  <si>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</si>
  <si>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</si>
  <si>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</si>
  <si>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</si>
  <si>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</si>
  <si>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</si>
  <si>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</si>
  <si>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</si>
  <si>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</si>
  <si>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</si>
  <si>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</si>
  <si>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</si>
  <si>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</si>
  <si>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</si>
  <si>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</si>
  <si>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</si>
  <si>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</si>
  <si>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</si>
  <si>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</si>
  <si>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</si>
  <si>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</si>
  <si>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</si>
  <si>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</si>
  <si>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</si>
  <si>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</si>
  <si>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</si>
  <si>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</si>
  <si>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</si>
  <si>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</si>
  <si>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</si>
  <si>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</si>
  <si>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</si>
  <si>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</si>
  <si>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</si>
  <si>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</si>
  <si>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</si>
  <si>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</si>
  <si>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</si>
  <si>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</si>
  <si>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</si>
  <si>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</si>
  <si>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</si>
  <si>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</si>
  <si>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</si>
  <si>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</si>
  <si>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</si>
  <si>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</si>
  <si>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</si>
  <si>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</si>
  <si>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</si>
  <si>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</si>
  <si>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</si>
  <si>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</si>
  <si>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</si>
  <si>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</si>
  <si>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</si>
  <si>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</si>
  <si>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</si>
  <si>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</si>
  <si>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</si>
  <si>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</si>
  <si>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</si>
  <si>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</si>
  <si>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</si>
  <si>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</si>
  <si>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</si>
  <si>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</si>
  <si>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</si>
  <si>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</si>
  <si>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</si>
  <si>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</si>
  <si>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</si>
  <si>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</si>
  <si>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</si>
  <si>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</si>
  <si>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</si>
  <si>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</si>
  <si>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</si>
  <si>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</si>
  <si>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</si>
  <si>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</si>
  <si>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</si>
  <si>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</si>
  <si>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</si>
  <si>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</si>
  <si>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</si>
  <si>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</si>
  <si>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</si>
  <si>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</si>
  <si>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</si>
  <si>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</si>
  <si>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</si>
  <si>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</si>
  <si>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</si>
  <si>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</si>
  <si>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</si>
  <si>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</si>
  <si>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</si>
  <si>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</si>
  <si>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</si>
  <si>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</si>
  <si>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</si>
  <si>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</si>
  <si>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</si>
  <si>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</si>
  <si>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</si>
  <si>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</si>
  <si>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</si>
  <si>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</si>
  <si>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</si>
  <si>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</si>
  <si>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</si>
  <si>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</si>
  <si>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</si>
  <si>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</si>
  <si>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</si>
  <si>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</si>
  <si>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</si>
  <si>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</si>
  <si>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</si>
  <si>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</si>
  <si>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</si>
  <si>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</si>
  <si>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</si>
  <si>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</si>
  <si>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</si>
  <si>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</si>
  <si>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</si>
  <si>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</si>
  <si>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</si>
  <si>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</si>
  <si>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</si>
  <si>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</si>
  <si>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</si>
  <si>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</si>
  <si>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</si>
  <si>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</si>
  <si>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</si>
  <si>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</si>
  <si>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</si>
  <si>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</si>
  <si>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</si>
  <si>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</si>
  <si>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</si>
  <si>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</si>
  <si>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</si>
  <si>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</si>
  <si>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</si>
  <si>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</si>
  <si>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</si>
  <si>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</si>
  <si>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</si>
  <si>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</si>
  <si>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</si>
  <si>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</si>
  <si>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</si>
  <si>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</si>
  <si>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</si>
  <si>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</si>
  <si>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</si>
  <si>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</si>
  <si>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</si>
  <si>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</si>
  <si>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</si>
  <si>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</si>
  <si>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</si>
  <si>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</si>
  <si>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</si>
  <si>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</si>
  <si>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</si>
  <si>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</si>
  <si>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</si>
  <si>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</si>
  <si>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</si>
  <si>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</si>
  <si>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</si>
  <si>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</si>
  <si>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</si>
  <si>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</si>
  <si>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</si>
  <si>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</si>
  <si>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</si>
  <si>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</si>
  <si>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</si>
  <si>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</si>
  <si>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</si>
  <si>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</si>
  <si>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</si>
  <si>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</si>
  <si>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</si>
  <si>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</si>
  <si>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</si>
  <si>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</si>
  <si>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</si>
  <si>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</si>
  <si>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</si>
  <si>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</si>
  <si>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</si>
  <si>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</si>
  <si>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</si>
  <si>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</si>
  <si>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</si>
  <si>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</si>
  <si>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</si>
  <si>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</si>
  <si>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</si>
  <si>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</si>
  <si>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</si>
  <si>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</si>
  <si>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</si>
  <si>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</si>
  <si>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</si>
  <si>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</si>
  <si>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</si>
  <si>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</si>
  <si>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</si>
  <si>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</si>
  <si>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</si>
  <si>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</si>
  <si>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</si>
  <si>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</si>
  <si>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</si>
  <si>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</si>
  <si>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</si>
  <si>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</si>
  <si>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</si>
  <si>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</si>
  <si>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</si>
  <si>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</si>
  <si>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</si>
  <si>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</si>
  <si>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</si>
  <si>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</si>
  <si>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</si>
  <si>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</si>
  <si>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</si>
  <si>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</si>
  <si>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</si>
  <si>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</si>
  <si>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</si>
  <si>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</si>
  <si>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</si>
  <si>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</si>
  <si>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</si>
  <si>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</si>
  <si>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</si>
  <si>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</si>
  <si>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</si>
  <si>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</si>
  <si>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</si>
  <si>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</si>
  <si>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</si>
  <si>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</si>
  <si>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</si>
  <si>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</si>
  <si>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</si>
  <si>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</si>
  <si>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</si>
  <si>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</si>
  <si>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</si>
  <si>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</si>
  <si>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</si>
  <si>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</si>
  <si>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</si>
  <si>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</si>
  <si>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</si>
  <si>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</si>
  <si>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</si>
  <si>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</si>
  <si>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</si>
  <si>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</si>
  <si>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</si>
  <si>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</si>
  <si>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</si>
  <si>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</si>
  <si>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</si>
  <si>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</si>
  <si>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</si>
  <si>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</si>
  <si>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</si>
  <si>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</si>
  <si>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</si>
  <si>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</si>
  <si>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</si>
  <si>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</si>
  <si>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</si>
  <si>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</si>
  <si>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</si>
  <si>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</si>
  <si>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</si>
  <si>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</si>
  <si>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</si>
  <si>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</si>
  <si>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</si>
  <si>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</si>
  <si>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</si>
  <si>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</si>
  <si>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</si>
  <si>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</si>
  <si>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</si>
  <si>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</si>
  <si>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</si>
  <si>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</si>
  <si>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</si>
  <si>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</si>
  <si>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</si>
  <si>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</si>
  <si>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</si>
  <si>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</si>
  <si>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</si>
  <si>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</si>
  <si>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</si>
  <si>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</si>
  <si>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</si>
  <si>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</si>
  <si>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</si>
  <si>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</si>
  <si>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</si>
  <si>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</si>
  <si>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</si>
  <si>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</si>
  <si>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</si>
  <si>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</si>
  <si>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</si>
  <si>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</si>
  <si>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</si>
  <si>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</si>
  <si>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</si>
  <si>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</si>
  <si>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</si>
  <si>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</si>
  <si>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</si>
  <si>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</si>
  <si>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</si>
  <si>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</si>
  <si>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</si>
  <si>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</si>
  <si>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</si>
  <si>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</si>
  <si>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</si>
  <si>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</si>
  <si>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</si>
  <si>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</si>
  <si>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</si>
  <si>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</si>
  <si>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</si>
  <si>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</si>
  <si>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</si>
  <si>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</si>
  <si>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</si>
  <si>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</si>
  <si>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</si>
  <si>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</si>
  <si>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</si>
  <si>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</si>
  <si>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</si>
  <si>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</si>
  <si>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</si>
  <si>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</si>
  <si>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</si>
  <si>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</si>
  <si>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</si>
  <si>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</si>
  <si>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</si>
  <si>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</si>
  <si>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</si>
  <si>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</si>
  <si>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</si>
  <si>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</si>
  <si>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</si>
  <si>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</si>
  <si>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</si>
  <si>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</si>
  <si>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</si>
  <si>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</si>
  <si>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</si>
  <si>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</si>
  <si>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</si>
  <si>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</si>
  <si>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</si>
  <si>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</si>
  <si>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</si>
  <si>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</si>
  <si>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</si>
  <si>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</si>
  <si>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</si>
  <si>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</si>
  <si>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</si>
  <si>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</si>
  <si>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</si>
  <si>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</si>
  <si>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</si>
  <si>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</si>
  <si>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</si>
  <si>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</si>
  <si>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</si>
  <si>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</si>
  <si>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</si>
  <si>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</si>
  <si>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</si>
  <si>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</si>
  <si>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</si>
  <si>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</si>
  <si>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</si>
  <si>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</si>
  <si>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</si>
  <si>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</si>
  <si>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</si>
  <si>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</si>
  <si>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</si>
  <si>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</si>
  <si>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</si>
  <si>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</si>
  <si>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</si>
  <si>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</si>
  <si>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</si>
  <si>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</si>
  <si>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</si>
  <si>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</si>
  <si>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</si>
  <si>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</si>
  <si>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</si>
  <si>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</si>
  <si>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</si>
  <si>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</si>
  <si>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</si>
  <si>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</si>
  <si>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</si>
  <si>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</si>
  <si>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</si>
  <si>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</si>
  <si>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</si>
  <si>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</si>
  <si>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</si>
  <si>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</si>
  <si>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</si>
  <si>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</si>
  <si>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</si>
  <si>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</si>
  <si>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</si>
  <si>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</si>
  <si>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</si>
  <si>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</si>
  <si>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</si>
  <si>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</si>
  <si>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</si>
  <si>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</si>
  <si>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</si>
  <si>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</si>
  <si>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</si>
  <si>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</si>
  <si>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</si>
  <si>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</si>
  <si>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</si>
  <si>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</si>
  <si>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</si>
  <si>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</si>
  <si>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</si>
  <si>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</si>
  <si>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</si>
  <si>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</si>
  <si>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</si>
  <si>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</si>
  <si>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</si>
  <si>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</si>
  <si>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</si>
  <si>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</si>
  <si>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</si>
  <si>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</si>
  <si>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</si>
  <si>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</si>
  <si>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</si>
  <si>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</si>
  <si>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</si>
  <si>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</si>
  <si>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</si>
  <si>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</si>
  <si>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</si>
  <si>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</si>
  <si>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</si>
  <si>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</si>
  <si>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</si>
  <si>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</si>
  <si>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</si>
  <si>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</si>
  <si>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</si>
  <si>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</si>
  <si>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</si>
  <si>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</si>
  <si>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</si>
  <si>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</si>
  <si>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</si>
  <si>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</si>
  <si>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</si>
  <si>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</si>
  <si>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</si>
  <si>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</si>
  <si>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</si>
  <si>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</si>
  <si>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</si>
  <si>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</si>
  <si>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</si>
  <si>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</si>
  <si>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</si>
  <si>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</si>
  <si>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</si>
  <si>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</si>
  <si>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</si>
  <si>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</si>
  <si>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</si>
  <si>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</si>
  <si>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</si>
  <si>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</si>
  <si>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</si>
  <si>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</si>
  <si>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</si>
  <si>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</si>
  <si>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</si>
  <si>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</si>
  <si>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</si>
  <si>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</si>
  <si>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</si>
  <si>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</si>
  <si>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</si>
  <si>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</si>
  <si>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</si>
  <si>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</si>
  <si>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</si>
  <si>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</si>
  <si>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</si>
  <si>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</si>
  <si>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</si>
  <si>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</si>
  <si>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</si>
  <si>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</si>
  <si>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</si>
  <si>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</si>
  <si>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</si>
  <si>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</si>
  <si>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</si>
  <si>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</si>
  <si>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</si>
  <si>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</si>
  <si>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</si>
  <si>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</si>
  <si>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</si>
  <si>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</si>
  <si>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</si>
  <si>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</si>
  <si>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</si>
  <si>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</si>
  <si>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</si>
  <si>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</si>
  <si>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</si>
  <si>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</si>
  <si>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</si>
  <si>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</si>
  <si>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</si>
  <si>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</si>
  <si>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</si>
  <si>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</si>
  <si>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</si>
  <si>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</si>
  <si>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</si>
  <si>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</si>
  <si>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</si>
  <si>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</si>
  <si>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</si>
  <si>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</si>
  <si>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</si>
  <si>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</si>
  <si>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</si>
  <si>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</si>
  <si>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</si>
  <si>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</si>
  <si>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</si>
  <si>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</si>
  <si>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</si>
  <si>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</si>
  <si>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</si>
  <si>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</si>
  <si>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</si>
  <si>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</si>
  <si>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</si>
  <si>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</si>
  <si>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</si>
  <si>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</si>
  <si>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</si>
  <si>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</si>
  <si>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</si>
  <si>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</si>
  <si>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</si>
  <si>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</si>
  <si>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</si>
  <si>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</si>
  <si>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</si>
  <si>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</si>
  <si>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</si>
  <si>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</si>
  <si>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</si>
  <si>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</si>
  <si>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</si>
  <si>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</si>
  <si>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</si>
  <si>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</si>
  <si>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</si>
  <si>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</si>
  <si>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</si>
  <si>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</si>
  <si>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</si>
  <si>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</si>
  <si>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</si>
  <si>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</si>
  <si>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</si>
  <si>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</si>
  <si>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</si>
  <si>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</si>
  <si>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</si>
  <si>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</si>
  <si>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</si>
  <si>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</si>
  <si>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</si>
  <si>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</si>
  <si>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</si>
  <si>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</si>
  <si>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</si>
  <si>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</si>
  <si>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</si>
  <si>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</si>
  <si>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</si>
  <si>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</si>
  <si>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</si>
  <si>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</si>
  <si>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</si>
  <si>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</si>
  <si>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</si>
  <si>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</si>
  <si>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</si>
  <si>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</si>
  <si>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</si>
  <si>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</si>
  <si>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</si>
  <si>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</si>
  <si>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</si>
  <si>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</si>
  <si>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</si>
  <si>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</si>
  <si>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</si>
  <si>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</si>
  <si>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</si>
  <si>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</si>
  <si>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</si>
  <si>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</si>
  <si>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</si>
  <si>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</si>
  <si>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</si>
  <si>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</si>
  <si>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</si>
  <si>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</si>
  <si>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</si>
  <si>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</si>
  <si>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</si>
  <si>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</si>
  <si>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</si>
  <si>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</si>
  <si>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</si>
  <si>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</si>
  <si>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</si>
  <si>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</si>
  <si>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</si>
  <si>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</si>
  <si>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</si>
  <si>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</si>
  <si>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</si>
  <si>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</si>
  <si>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</si>
  <si>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</si>
  <si>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</si>
  <si>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</si>
  <si>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</si>
  <si>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</si>
  <si>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</si>
  <si>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</si>
  <si>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</si>
  <si>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</si>
  <si>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</si>
  <si>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</si>
  <si>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</si>
  <si>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</si>
  <si>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</si>
  <si>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</si>
  <si>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</si>
  <si>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</si>
  <si>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</si>
  <si>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</si>
  <si>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</si>
  <si>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</si>
  <si>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</si>
  <si>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</si>
  <si>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</si>
  <si>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</si>
  <si>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</si>
  <si>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</si>
  <si>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</si>
  <si>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</si>
  <si>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</si>
  <si>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</si>
  <si>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</si>
  <si>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</si>
  <si>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</si>
  <si>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</si>
  <si>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</si>
  <si>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</si>
  <si>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</si>
  <si>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</si>
  <si>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</si>
  <si>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</si>
  <si>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</si>
  <si>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</si>
  <si>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</si>
  <si>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</si>
  <si>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</si>
  <si>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</si>
  <si>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</si>
  <si>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</si>
  <si>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</si>
  <si>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</si>
  <si>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</si>
  <si>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</si>
  <si>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</si>
  <si>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</si>
  <si>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</si>
  <si>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</si>
  <si>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</si>
  <si>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</si>
  <si>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</si>
  <si>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</si>
  <si>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</si>
  <si>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</si>
  <si>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</si>
  <si>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</si>
  <si>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</si>
  <si>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</si>
  <si>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</si>
  <si>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</si>
  <si>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</si>
  <si>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</si>
  <si>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</si>
  <si>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</si>
  <si>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</si>
  <si>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</si>
  <si>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</si>
  <si>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</si>
  <si>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</si>
  <si>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</si>
  <si>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</si>
  <si>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</si>
  <si>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</si>
  <si>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</si>
  <si>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</si>
  <si>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</si>
  <si>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</si>
  <si>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</si>
  <si>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</si>
  <si>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</si>
  <si>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</si>
  <si>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</si>
  <si>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</si>
  <si>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</si>
  <si>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</si>
  <si>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</si>
  <si>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</si>
  <si>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</si>
  <si>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</si>
  <si>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</si>
  <si>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</si>
  <si>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</si>
  <si>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</si>
  <si>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</si>
  <si>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</si>
  <si>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</si>
  <si>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</si>
  <si>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</si>
  <si>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</si>
  <si>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</si>
  <si>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</si>
  <si>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</si>
  <si>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</si>
  <si>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</si>
  <si>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</si>
  <si>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</si>
  <si>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</si>
  <si>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</si>
  <si>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</si>
  <si>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</si>
  <si>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</si>
  <si>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</si>
  <si>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</si>
  <si>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</si>
  <si>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</si>
  <si>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</si>
  <si>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</si>
  <si>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</si>
  <si>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</si>
  <si>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</si>
  <si>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</si>
  <si>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</si>
  <si>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</si>
  <si>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</si>
  <si>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</si>
  <si>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</si>
  <si>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</si>
  <si>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</si>
  <si>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</si>
  <si>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</si>
  <si>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</si>
  <si>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</si>
  <si>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</si>
  <si>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</si>
  <si>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</si>
  <si>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</si>
  <si>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</si>
  <si>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</si>
  <si>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</si>
  <si>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</si>
  <si>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</si>
  <si>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</si>
  <si>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</si>
  <si>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</si>
  <si>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</si>
  <si>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</si>
  <si>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</si>
  <si>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</si>
  <si>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</si>
  <si>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</si>
  <si>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</si>
  <si>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</si>
  <si>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</si>
  <si>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</si>
  <si>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</si>
  <si>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</si>
  <si>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</si>
  <si>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</si>
  <si>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</si>
  <si>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</si>
  <si>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</si>
  <si>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</si>
  <si>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</si>
  <si>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</si>
  <si>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</si>
  <si>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</si>
  <si>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</si>
  <si>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</si>
  <si>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</si>
  <si>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</si>
  <si>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</si>
  <si>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</si>
  <si>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</si>
  <si>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</si>
  <si>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</si>
  <si>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</si>
  <si>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</si>
  <si>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</si>
  <si>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</si>
  <si>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</si>
  <si>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</si>
  <si>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</si>
  <si>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</si>
  <si>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</si>
  <si>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</si>
  <si>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</si>
  <si>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</si>
  <si>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</si>
  <si>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</si>
  <si>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</si>
  <si>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</si>
  <si>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</si>
  <si>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</si>
  <si>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</si>
  <si>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</si>
  <si>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</si>
  <si>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</si>
  <si>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</si>
  <si>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</si>
  <si>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</si>
  <si>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</si>
  <si>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</si>
  <si>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</si>
  <si>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</si>
  <si>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</si>
  <si>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</si>
  <si>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</si>
  <si>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</si>
  <si>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</si>
  <si>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</si>
  <si>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</si>
  <si>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</si>
  <si>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</si>
  <si>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</si>
  <si>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</si>
  <si>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</si>
  <si>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</si>
  <si>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</si>
  <si>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</si>
  <si>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</si>
  <si>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</si>
  <si>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</si>
  <si>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</si>
  <si>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</si>
  <si>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</si>
  <si>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</si>
  <si>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</si>
  <si>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</si>
  <si>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</si>
  <si>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</si>
  <si>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</si>
  <si>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</si>
  <si>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</si>
  <si>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</si>
  <si>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</si>
  <si>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</si>
  <si>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</si>
  <si>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</si>
  <si>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</si>
  <si>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</si>
  <si>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</si>
  <si>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</si>
  <si>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</si>
  <si>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</si>
  <si>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</si>
  <si>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</si>
  <si>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</si>
  <si>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</si>
  <si>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</si>
  <si>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</si>
  <si>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</si>
  <si>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</si>
  <si>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</si>
  <si>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</si>
  <si>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</si>
  <si>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</si>
  <si>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</si>
  <si>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</si>
  <si>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</si>
  <si>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</si>
  <si>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</si>
  <si>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</si>
  <si>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</si>
  <si>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</si>
  <si>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</si>
  <si>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</si>
  <si>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</si>
  <si>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</si>
  <si>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</si>
  <si>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</si>
  <si>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</si>
  <si>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</si>
  <si>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</si>
  <si>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</si>
  <si>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</si>
  <si>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</si>
  <si>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</si>
  <si>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</si>
  <si>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</si>
  <si>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</si>
  <si>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</si>
  <si>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</si>
  <si>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</si>
  <si>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</si>
  <si>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</si>
  <si>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</si>
  <si>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</si>
  <si>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</si>
  <si>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</si>
  <si>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</si>
  <si>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</si>
  <si>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</si>
  <si>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</si>
  <si>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</si>
  <si>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</si>
  <si>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</si>
  <si>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</si>
  <si>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</si>
  <si>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</si>
  <si>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</si>
  <si>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</si>
  <si>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</si>
  <si>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</si>
  <si>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</si>
  <si>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</si>
  <si>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</si>
  <si>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</si>
  <si>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</si>
  <si>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</si>
  <si>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</si>
  <si>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</si>
  <si>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</si>
  <si>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</si>
  <si>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</si>
  <si>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</si>
  <si>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</si>
  <si>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</si>
  <si>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</si>
  <si>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</si>
  <si>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</si>
  <si>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</si>
  <si>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</si>
  <si>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</si>
  <si>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</si>
  <si>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</si>
  <si>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</si>
  <si>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</si>
  <si>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</si>
  <si>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</si>
  <si>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</si>
  <si>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</si>
  <si>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</si>
  <si>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</si>
  <si>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</si>
  <si>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</si>
  <si>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</si>
  <si>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</si>
  <si>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</si>
  <si>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</si>
  <si>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</si>
  <si>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</si>
  <si>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</si>
  <si>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</si>
  <si>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</si>
  <si>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</si>
  <si>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</si>
  <si>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</si>
  <si>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</si>
  <si>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</si>
  <si>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</si>
  <si>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</si>
  <si>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</si>
  <si>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</si>
  <si>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</si>
  <si>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</si>
  <si>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</si>
  <si>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</si>
  <si>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</si>
  <si>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</si>
  <si>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</si>
  <si>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</si>
  <si>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</si>
  <si>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</si>
  <si>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</si>
  <si>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</si>
  <si>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</si>
  <si>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</si>
  <si>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</si>
  <si>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</si>
  <si>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</si>
  <si>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</si>
  <si>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</si>
  <si>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</si>
  <si>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</si>
  <si>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</si>
  <si>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</si>
  <si>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</si>
  <si>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</si>
  <si>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</si>
  <si>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</si>
  <si>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</si>
  <si>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</si>
  <si>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</si>
  <si>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</si>
  <si>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</si>
  <si>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</si>
  <si>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</si>
  <si>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</si>
  <si>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</si>
  <si>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</si>
  <si>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</si>
  <si>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</si>
  <si>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</si>
  <si>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</si>
  <si>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</si>
  <si>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</si>
  <si>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</si>
  <si>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</si>
  <si>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</si>
  <si>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</si>
  <si>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</si>
  <si>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</si>
  <si>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</si>
  <si>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</si>
  <si>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</si>
  <si>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</si>
  <si>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</si>
  <si>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</si>
  <si>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</si>
  <si>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</si>
  <si>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</si>
  <si>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</si>
  <si>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</si>
  <si>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</si>
  <si>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</si>
  <si>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</si>
  <si>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</si>
  <si>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</si>
  <si>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</si>
  <si>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</si>
  <si>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</si>
  <si>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</si>
  <si>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</si>
  <si>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</si>
  <si>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</si>
  <si>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</si>
  <si>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</si>
  <si>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</si>
  <si>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</si>
  <si>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</si>
  <si>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</si>
  <si>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</si>
  <si>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</si>
  <si>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</si>
  <si>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</si>
  <si>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</si>
  <si>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</si>
  <si>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</si>
  <si>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</si>
  <si>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</si>
  <si>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</si>
  <si>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</si>
  <si>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</si>
  <si>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</si>
  <si>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</si>
  <si>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</si>
  <si>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</si>
  <si>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</si>
  <si>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</si>
  <si>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</si>
  <si>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</si>
  <si>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</si>
  <si>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</si>
  <si>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</si>
  <si>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</si>
  <si>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</si>
  <si>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</si>
  <si>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</si>
  <si>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</si>
  <si>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</si>
  <si>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</si>
  <si>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</si>
  <si>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</si>
  <si>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</si>
  <si>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</si>
  <si>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</si>
  <si>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</si>
  <si>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</si>
  <si>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</si>
  <si>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</si>
  <si>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</si>
  <si>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</si>
  <si>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</si>
  <si>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</si>
  <si>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</si>
  <si>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</si>
  <si>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</si>
  <si>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</si>
  <si>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</si>
  <si>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</si>
  <si>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</si>
  <si>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</si>
  <si>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</si>
  <si>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</si>
  <si>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</si>
  <si>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</si>
  <si>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</si>
  <si>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</si>
  <si>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</si>
  <si>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</si>
  <si>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</si>
  <si>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</si>
  <si>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</si>
  <si>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</si>
  <si>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</si>
  <si>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</si>
  <si>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</si>
  <si>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</si>
  <si>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</si>
  <si>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</si>
  <si>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</si>
  <si>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</si>
  <si>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</si>
  <si>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</si>
  <si>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</si>
  <si>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</si>
  <si>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</si>
  <si>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</si>
  <si>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</si>
  <si>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</si>
  <si>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</si>
  <si>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</si>
  <si>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</si>
  <si>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</si>
  <si>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</si>
  <si>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</si>
  <si>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</si>
  <si>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</si>
  <si>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</si>
  <si>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</si>
  <si>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</si>
  <si>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</si>
  <si>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</si>
  <si>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</si>
  <si>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</si>
  <si>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</si>
  <si>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</si>
  <si>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</si>
  <si>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</si>
  <si>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</si>
  <si>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</si>
  <si>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</si>
  <si>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</si>
  <si>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</si>
  <si>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</si>
  <si>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</si>
  <si>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</si>
  <si>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</si>
  <si>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</si>
  <si>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</si>
  <si>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</si>
  <si>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</si>
  <si>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</si>
  <si>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</si>
  <si>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</si>
  <si>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</si>
  <si>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</si>
  <si>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</si>
  <si>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</si>
  <si>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</si>
  <si>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</si>
  <si>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</si>
  <si>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</si>
  <si>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</si>
  <si>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</si>
  <si>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</si>
  <si>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</si>
  <si>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</si>
  <si>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</si>
  <si>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</si>
  <si>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</si>
  <si>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</si>
  <si>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</si>
  <si>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</si>
  <si>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</si>
  <si>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</si>
  <si>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</si>
  <si>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</si>
  <si>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</si>
  <si>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</si>
  <si>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</si>
  <si>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</si>
  <si>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</si>
  <si>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</si>
  <si>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</si>
  <si>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</si>
  <si>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</si>
  <si>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</si>
  <si>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</si>
  <si>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</si>
  <si>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</si>
  <si>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</si>
  <si>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</si>
  <si>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</si>
  <si>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</si>
  <si>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</si>
  <si>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</si>
  <si>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</si>
  <si>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</si>
  <si>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</si>
  <si>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</si>
  <si>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</si>
  <si>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</si>
  <si>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</si>
  <si>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</si>
  <si>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</si>
  <si>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</si>
  <si>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</si>
  <si>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</si>
  <si>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</si>
  <si>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</si>
  <si>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</si>
  <si>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</si>
  <si>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</si>
  <si>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</si>
  <si>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</si>
  <si>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</si>
  <si>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</si>
  <si>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</si>
  <si>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</si>
  <si>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</si>
  <si>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</si>
  <si>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</si>
  <si>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</si>
  <si>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</si>
  <si>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</si>
  <si>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</si>
  <si>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</si>
  <si>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</si>
  <si>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</si>
  <si>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</si>
  <si>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</si>
  <si>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</si>
  <si>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</si>
  <si>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</si>
  <si>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</si>
  <si>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</si>
  <si>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</si>
  <si>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</si>
  <si>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</si>
  <si>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</si>
  <si>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</si>
  <si>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</si>
  <si>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</si>
  <si>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</si>
  <si>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</si>
  <si>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</si>
  <si>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</si>
  <si>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</si>
  <si>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</si>
  <si>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</si>
  <si>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</si>
  <si>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</si>
  <si>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</si>
  <si>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</si>
  <si>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</si>
  <si>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</si>
  <si>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</si>
  <si>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</si>
  <si>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</si>
  <si>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</si>
  <si>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</si>
  <si>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</si>
  <si>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</si>
  <si>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</si>
  <si>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</si>
  <si>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</si>
  <si>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</si>
  <si>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</si>
  <si>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</si>
  <si>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</si>
  <si>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</si>
  <si>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</si>
  <si>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</si>
  <si>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</si>
  <si>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</si>
  <si>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</si>
  <si>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</si>
  <si>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</si>
  <si>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</si>
  <si>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</si>
  <si>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</si>
  <si>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</si>
  <si>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</si>
  <si>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</si>
  <si>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</si>
  <si>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</si>
  <si>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</si>
  <si>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</si>
  <si>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</si>
  <si>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</si>
  <si>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</si>
  <si>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</si>
  <si>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</si>
  <si>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</si>
  <si>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</si>
  <si>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</si>
  <si>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</si>
  <si>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</si>
  <si>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</si>
  <si>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</si>
  <si>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</si>
  <si>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</si>
  <si>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</si>
  <si>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</si>
  <si>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</si>
  <si>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</si>
  <si>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</si>
  <si>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</si>
  <si>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</si>
  <si>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</si>
  <si>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</si>
  <si>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</si>
  <si>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</si>
  <si>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</si>
  <si>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</si>
  <si>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</si>
  <si>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</si>
  <si>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</si>
  <si>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</si>
  <si>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</si>
  <si>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</si>
  <si>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</si>
  <si>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</si>
  <si>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</si>
  <si>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</si>
  <si>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</si>
  <si>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</si>
  <si>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</si>
  <si>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</si>
  <si>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</si>
  <si>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</si>
  <si>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</si>
  <si>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</si>
  <si>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</si>
  <si>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</si>
  <si>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</si>
  <si>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</si>
  <si>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</si>
  <si>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</si>
  <si>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</si>
  <si>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</si>
  <si>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</si>
  <si>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</si>
  <si>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</si>
  <si>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</si>
  <si>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</si>
  <si>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</si>
  <si>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</si>
  <si>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</si>
  <si>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</si>
  <si>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</si>
  <si>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</si>
  <si>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</si>
  <si>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</si>
  <si>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</si>
  <si>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</si>
  <si>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</si>
  <si>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</si>
  <si>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</si>
  <si>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</si>
  <si>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</si>
  <si>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</si>
  <si>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</si>
  <si>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</si>
  <si>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</si>
  <si>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</si>
  <si>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</si>
  <si>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</si>
  <si>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</si>
  <si>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</si>
  <si>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</si>
  <si>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</si>
  <si>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</si>
  <si>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</si>
  <si>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</si>
  <si>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</si>
  <si>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</si>
  <si>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</si>
  <si>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</si>
  <si>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</si>
  <si>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</si>
  <si>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</si>
  <si>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</si>
  <si>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</si>
  <si>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</si>
  <si>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</si>
  <si>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</si>
  <si>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</si>
  <si>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</si>
  <si>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</si>
  <si>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</si>
  <si>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</si>
  <si>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</si>
  <si>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</si>
  <si>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</si>
  <si>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</si>
  <si>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</si>
  <si>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</si>
  <si>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</si>
  <si>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</si>
  <si>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</si>
  <si>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</si>
  <si>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</si>
  <si>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</si>
  <si>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</si>
  <si>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</si>
  <si>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</si>
  <si>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</si>
  <si>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</si>
  <si>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</si>
  <si>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</si>
  <si>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</si>
  <si>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</si>
  <si>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</si>
  <si>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</si>
  <si>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</si>
  <si>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</si>
  <si>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</si>
  <si>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</si>
  <si>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</si>
  <si>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</si>
  <si>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</si>
  <si>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</si>
  <si>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</si>
  <si>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</si>
  <si>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</si>
  <si>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</si>
  <si>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</si>
  <si>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</si>
  <si>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</si>
  <si>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</si>
  <si>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</si>
  <si>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</si>
  <si>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</si>
  <si>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</si>
  <si>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</si>
  <si>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</si>
  <si>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</si>
  <si>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</si>
  <si>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</si>
  <si>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</si>
  <si>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</si>
  <si>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</si>
  <si>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</si>
  <si>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</si>
  <si>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</si>
  <si>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</si>
  <si>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</si>
  <si>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</si>
  <si>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</si>
  <si>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</si>
  <si>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</si>
  <si>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</si>
  <si>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</si>
  <si>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</si>
  <si>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</si>
  <si>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</si>
  <si>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</si>
  <si>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</si>
  <si>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</si>
  <si>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</si>
  <si>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</si>
  <si>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</si>
  <si>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</si>
  <si>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</si>
  <si>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</si>
  <si>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</si>
  <si>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</si>
  <si>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</si>
  <si>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</si>
  <si>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</si>
  <si>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</si>
  <si>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</si>
  <si>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</si>
  <si>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</si>
  <si>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</si>
  <si>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</si>
  <si>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</si>
  <si>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</si>
  <si>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</si>
  <si>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</si>
  <si>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</si>
  <si>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</si>
  <si>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</si>
  <si>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</si>
  <si>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</si>
  <si>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</si>
  <si>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</si>
  <si>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</si>
  <si>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</si>
  <si>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</si>
  <si>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</si>
  <si>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</si>
  <si>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</si>
  <si>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</si>
  <si>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</si>
  <si>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</si>
  <si>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</si>
  <si>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</si>
  <si>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</si>
  <si>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</si>
  <si>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</si>
  <si>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</si>
  <si>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</si>
  <si>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</si>
  <si>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</si>
  <si>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</si>
  <si>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</si>
  <si>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</si>
  <si>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</si>
  <si>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</si>
  <si>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</si>
  <si>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</si>
  <si>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</si>
  <si>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</si>
  <si>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</si>
  <si>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</si>
  <si>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</si>
  <si>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</si>
  <si>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</si>
  <si>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</si>
  <si>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</si>
  <si>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</si>
  <si>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</si>
  <si>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</si>
  <si>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</si>
  <si>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</si>
  <si>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</si>
  <si>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</si>
  <si>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</si>
  <si>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</si>
  <si>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</si>
  <si>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</si>
  <si>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</si>
  <si>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</si>
  <si>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</si>
  <si>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</si>
  <si>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</si>
  <si>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</si>
  <si>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</si>
  <si>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</si>
  <si>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</si>
  <si>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</si>
  <si>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</si>
  <si>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</si>
  <si>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</si>
  <si>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</si>
  <si>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</si>
  <si>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</si>
  <si>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</si>
  <si>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</si>
  <si>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</si>
  <si>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</si>
  <si>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</si>
  <si>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</si>
  <si>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</si>
  <si>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</si>
  <si>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</si>
  <si>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</si>
  <si>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</si>
  <si>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</si>
  <si>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</si>
  <si>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</si>
  <si>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</si>
  <si>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</si>
  <si>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</si>
  <si>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</si>
  <si>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</si>
  <si>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</si>
  <si>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</si>
  <si>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</si>
  <si>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</si>
  <si>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</si>
  <si>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</si>
  <si>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</si>
  <si>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</si>
  <si>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</si>
  <si>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</si>
  <si>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</si>
  <si>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</si>
  <si>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</si>
  <si>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</si>
  <si>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</si>
  <si>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</si>
  <si>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</si>
  <si>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</si>
  <si>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</si>
  <si>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</si>
  <si>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</si>
  <si>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</si>
  <si>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</si>
  <si>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</si>
  <si>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</si>
  <si>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</si>
  <si>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</si>
  <si>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</si>
  <si>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</si>
  <si>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</si>
  <si>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</si>
  <si>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</si>
  <si>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</si>
  <si>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</si>
  <si>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</si>
  <si>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</si>
  <si>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</si>
  <si>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</si>
  <si>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</si>
  <si>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</si>
  <si>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</si>
  <si>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</si>
  <si>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</si>
  <si>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</si>
  <si>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</si>
  <si>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</si>
  <si>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</si>
  <si>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</si>
  <si>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</si>
  <si>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</si>
  <si>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</si>
  <si>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</si>
  <si>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</si>
  <si>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</si>
  <si>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</si>
  <si>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</si>
  <si>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</si>
  <si>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</si>
  <si>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</si>
  <si>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</si>
  <si>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</si>
  <si>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</si>
  <si>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</si>
  <si>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</si>
  <si>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</si>
  <si>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</si>
  <si>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</si>
  <si>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</si>
  <si>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</si>
  <si>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</si>
  <si>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</si>
  <si>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</si>
  <si>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</si>
  <si>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</si>
  <si>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</si>
  <si>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</si>
  <si>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</si>
  <si>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</si>
  <si>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</si>
  <si>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</si>
  <si>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</si>
  <si>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</si>
  <si>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</si>
  <si>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</si>
  <si>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</si>
  <si>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</si>
  <si>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</si>
  <si>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</si>
  <si>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</si>
  <si>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</si>
  <si>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</si>
  <si>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</si>
  <si>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</si>
  <si>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</si>
  <si>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</si>
  <si>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</si>
  <si>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</si>
  <si>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</si>
  <si>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</si>
  <si>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</si>
  <si>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</si>
  <si>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</si>
  <si>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</si>
  <si>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</si>
  <si>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</si>
  <si>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</si>
  <si>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</si>
  <si>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</si>
  <si>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</si>
  <si>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</si>
  <si>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</si>
  <si>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</si>
  <si>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</si>
  <si>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</si>
  <si>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</si>
  <si>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</si>
  <si>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</si>
  <si>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</si>
  <si>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</si>
  <si>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</si>
  <si>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</si>
  <si>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</si>
  <si>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</si>
  <si>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</si>
  <si>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</si>
  <si>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</si>
  <si>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</si>
  <si>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</si>
  <si>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</si>
  <si>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</si>
  <si>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</si>
  <si>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</si>
  <si>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</si>
  <si>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</si>
  <si>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</si>
  <si>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</si>
  <si>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</si>
  <si>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</si>
  <si>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</si>
  <si>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</si>
  <si>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</si>
  <si>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</si>
  <si>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</si>
  <si>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</si>
  <si>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</si>
  <si>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</si>
  <si>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</si>
  <si>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</si>
  <si>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</si>
  <si>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</si>
  <si>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</si>
  <si>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</si>
  <si>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</si>
  <si>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</si>
  <si>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</si>
  <si>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</si>
  <si>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</si>
  <si>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</si>
  <si>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</si>
  <si>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</si>
  <si>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</si>
  <si>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</si>
  <si>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</si>
  <si>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</si>
  <si>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</si>
  <si>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</si>
  <si>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</si>
  <si>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</si>
  <si>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</si>
  <si>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</si>
  <si>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</si>
  <si>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</si>
  <si>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</si>
  <si>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</si>
  <si>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</si>
  <si>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</si>
  <si>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</si>
  <si>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</si>
  <si>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</si>
  <si>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</si>
  <si>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</si>
  <si>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</si>
  <si>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</si>
  <si>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</si>
  <si>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</si>
  <si>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</si>
  <si>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</si>
  <si>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</si>
  <si>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</si>
  <si>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</si>
  <si>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</si>
  <si>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</si>
  <si>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</si>
  <si>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</si>
  <si>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</si>
  <si>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</si>
  <si>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</si>
  <si>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</si>
  <si>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</si>
  <si>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</si>
  <si>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</si>
  <si>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</si>
  <si>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</si>
  <si>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</si>
  <si>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</si>
  <si>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</si>
  <si>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</si>
  <si>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</si>
  <si>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</si>
  <si>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</si>
  <si>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</si>
  <si>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</si>
  <si>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</si>
  <si>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</si>
  <si>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</si>
  <si>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</si>
  <si>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</si>
  <si>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</si>
  <si>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</si>
  <si>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</si>
  <si>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</si>
  <si>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</si>
  <si>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</si>
  <si>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</si>
  <si>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</si>
  <si>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</si>
  <si>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</si>
  <si>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</si>
  <si>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</si>
  <si>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</si>
  <si>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</si>
  <si>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</si>
  <si>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</si>
  <si>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</si>
  <si>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</si>
  <si>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</si>
  <si>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</si>
  <si>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</si>
  <si>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</si>
  <si>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</si>
  <si>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</si>
  <si>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</si>
  <si>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</si>
  <si>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</si>
  <si>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</si>
  <si>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</si>
  <si>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</si>
  <si>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</si>
  <si>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</si>
  <si>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</si>
  <si>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</si>
  <si>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</si>
  <si>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</si>
  <si>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</si>
  <si>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</si>
  <si>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</si>
  <si>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</si>
  <si>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</si>
  <si>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</si>
  <si>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</si>
  <si>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</si>
  <si>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</si>
  <si>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</si>
  <si>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</si>
  <si>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</si>
  <si>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</si>
  <si>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</si>
  <si>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</si>
  <si>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</si>
  <si>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</si>
  <si>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</si>
  <si>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</si>
  <si>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</si>
  <si>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</si>
  <si>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</si>
  <si>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</si>
  <si>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</si>
  <si>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</si>
  <si>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</si>
  <si>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</si>
  <si>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</si>
  <si>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</si>
  <si>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</si>
  <si>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</si>
  <si>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</si>
  <si>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</si>
  <si>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</si>
  <si>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</si>
  <si>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</si>
  <si>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</si>
  <si>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</si>
  <si>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</si>
  <si>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</si>
  <si>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</si>
  <si>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</si>
  <si>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</si>
  <si>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</si>
  <si>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</si>
  <si>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</si>
  <si>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</si>
  <si>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</si>
  <si>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</si>
  <si>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</si>
  <si>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</si>
  <si>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</si>
  <si>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</si>
  <si>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</si>
  <si>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</si>
  <si>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</si>
  <si>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</si>
  <si>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</si>
  <si>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</si>
  <si>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</si>
  <si>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</si>
  <si>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</si>
  <si>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</si>
  <si>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</si>
  <si>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</si>
  <si>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</si>
  <si>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</si>
  <si>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</si>
  <si>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</si>
  <si>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</si>
  <si>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</si>
  <si>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</si>
  <si>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</si>
  <si>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</si>
  <si>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</si>
  <si>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</si>
  <si>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</si>
  <si>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</si>
  <si>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</si>
  <si>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</si>
  <si>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</si>
  <si>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</si>
  <si>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</si>
  <si>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</si>
  <si>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</si>
  <si>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</si>
  <si>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</si>
  <si>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</si>
  <si>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</si>
  <si>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</si>
  <si>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</si>
  <si>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</si>
  <si>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</si>
  <si>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</si>
  <si>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</si>
  <si>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</si>
  <si>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</si>
  <si>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</si>
  <si>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</si>
  <si>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</si>
  <si>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</si>
  <si>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</si>
  <si>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</si>
  <si>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</si>
  <si>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</si>
  <si>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</si>
  <si>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</si>
  <si>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</si>
  <si>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</si>
  <si>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</si>
  <si>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</si>
  <si>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</si>
  <si>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</si>
  <si>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</si>
  <si>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</si>
  <si>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</si>
  <si>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</si>
  <si>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</si>
  <si>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</si>
  <si>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</si>
  <si>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</si>
  <si>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</si>
  <si>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</si>
  <si>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</si>
  <si>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</si>
  <si>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</si>
  <si>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</si>
  <si>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</si>
  <si>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</si>
  <si>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</si>
  <si>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</si>
  <si>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</si>
  <si>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</si>
  <si>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</si>
  <si>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</si>
  <si>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</si>
  <si>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</si>
  <si>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</si>
  <si>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</si>
  <si>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</si>
  <si>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</si>
  <si>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</si>
  <si>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</si>
  <si>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</si>
  <si>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</si>
  <si>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</si>
  <si>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</si>
  <si>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</si>
  <si>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</si>
  <si>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</si>
  <si>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</si>
  <si>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</si>
  <si>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</si>
  <si>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</si>
  <si>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</si>
  <si>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</si>
  <si>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</si>
  <si>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</si>
  <si>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</si>
  <si>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</si>
  <si>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</si>
  <si>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</si>
  <si>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</si>
  <si>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</si>
  <si>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</si>
  <si>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</si>
  <si>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</si>
  <si>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</si>
  <si>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</si>
  <si>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</si>
  <si>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</si>
  <si>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</si>
  <si>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</si>
  <si>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</si>
  <si>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</si>
  <si>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</si>
  <si>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</si>
  <si>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</si>
  <si>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</si>
  <si>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</si>
  <si>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</si>
  <si>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</si>
  <si>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</si>
  <si>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</si>
  <si>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</si>
  <si>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</si>
  <si>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</si>
  <si>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</si>
  <si>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</si>
  <si>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</si>
  <si>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</si>
  <si>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</si>
  <si>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</si>
  <si>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</si>
  <si>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</si>
  <si>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</si>
  <si>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</si>
  <si>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</si>
  <si>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</si>
  <si>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</si>
  <si>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</si>
  <si>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</si>
  <si>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</si>
  <si>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</si>
  <si>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</si>
  <si>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</si>
  <si>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</si>
  <si>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</si>
  <si>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</si>
  <si>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</si>
  <si>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</si>
  <si>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</si>
  <si>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</si>
  <si>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</si>
  <si>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</si>
  <si>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</si>
  <si>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</si>
  <si>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</si>
  <si>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</si>
  <si>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</si>
  <si>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</si>
  <si>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</si>
  <si>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</si>
  <si>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</si>
  <si>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</si>
  <si>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</si>
  <si>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</si>
  <si>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</si>
  <si>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</si>
  <si>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</si>
  <si>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</si>
  <si>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</si>
  <si>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</si>
  <si>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</si>
  <si>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</si>
  <si>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</si>
  <si>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</si>
  <si>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</si>
  <si>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</si>
  <si>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</si>
  <si>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</si>
  <si>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</si>
  <si>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</si>
  <si>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</si>
  <si>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</si>
  <si>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</si>
  <si>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</si>
  <si>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</si>
  <si>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</si>
  <si>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</si>
  <si>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</si>
  <si>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</si>
  <si>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</si>
  <si>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</si>
  <si>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</si>
  <si>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</si>
  <si>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</si>
  <si>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</si>
  <si>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</si>
  <si>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</si>
  <si>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</si>
  <si>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</si>
  <si>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</si>
  <si>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</si>
  <si>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</si>
  <si>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</si>
  <si>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</si>
  <si>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</si>
  <si>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</si>
  <si>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</si>
  <si>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</si>
  <si>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</si>
  <si>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</si>
  <si>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</si>
  <si>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</si>
  <si>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</si>
  <si>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</si>
  <si>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</si>
  <si>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</si>
  <si>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</si>
  <si>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</si>
  <si>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</si>
  <si>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</si>
  <si>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</si>
  <si>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</si>
  <si>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</si>
  <si>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</si>
  <si>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</si>
  <si>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</si>
  <si>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</si>
  <si>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</si>
  <si>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</si>
  <si>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</si>
  <si>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</si>
  <si>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</si>
  <si>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</si>
  <si>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</si>
  <si>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</si>
  <si>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</si>
  <si>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</si>
  <si>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</si>
  <si>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</si>
  <si>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</si>
  <si>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</si>
  <si>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</si>
  <si>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</si>
  <si>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</si>
  <si>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</si>
  <si>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</si>
  <si>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</si>
  <si>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</si>
  <si>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</si>
  <si>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</si>
  <si>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</si>
  <si>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</si>
  <si>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</si>
  <si>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</si>
  <si>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</si>
  <si>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</si>
  <si>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</si>
  <si>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</si>
  <si>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</si>
  <si>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</si>
  <si>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</si>
  <si>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</si>
  <si>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</si>
  <si>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</si>
  <si>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</si>
  <si>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</si>
  <si>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</si>
  <si>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</si>
  <si>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</si>
  <si>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</si>
  <si>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</si>
  <si>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</si>
  <si>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</si>
  <si>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</si>
  <si>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</si>
  <si>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</si>
  <si>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</si>
  <si>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</si>
  <si>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</si>
  <si>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</si>
  <si>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</si>
  <si>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</si>
  <si>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</si>
  <si>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</si>
  <si>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</si>
  <si>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</si>
  <si>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</si>
  <si>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</si>
  <si>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</si>
  <si>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</si>
  <si>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</si>
  <si>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</si>
  <si>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</si>
  <si>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</si>
  <si>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</si>
  <si>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</si>
  <si>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</si>
  <si>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</si>
  <si>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</si>
  <si>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</si>
  <si>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</si>
  <si>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</si>
  <si>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</si>
  <si>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</si>
  <si>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</si>
  <si>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</si>
  <si>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</si>
  <si>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</si>
  <si>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</si>
  <si>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</si>
  <si>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</si>
  <si>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</si>
  <si>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</si>
  <si>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</si>
  <si>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</si>
  <si>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</si>
  <si>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</si>
  <si>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</si>
  <si>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</si>
  <si>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</si>
  <si>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</si>
  <si>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</si>
  <si>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</si>
  <si>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</si>
  <si>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</si>
  <si>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</si>
  <si>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</si>
  <si>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</si>
  <si>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</si>
  <si>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</si>
  <si>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</si>
  <si>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</si>
  <si>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</si>
  <si>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</si>
  <si>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</si>
  <si>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</si>
  <si>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</si>
  <si>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</si>
  <si>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</si>
  <si>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</si>
  <si>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</si>
  <si>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</si>
  <si>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</si>
  <si>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</si>
  <si>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</si>
  <si>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</si>
  <si>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</si>
  <si>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</si>
  <si>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</si>
  <si>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</si>
  <si>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</si>
  <si>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</si>
  <si>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</si>
  <si>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</si>
  <si>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</si>
  <si>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</si>
  <si>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</si>
  <si>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</si>
  <si>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</si>
  <si>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</si>
  <si>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</si>
  <si>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</si>
  <si>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</si>
  <si>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</si>
  <si>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</si>
  <si>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</si>
  <si>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</si>
  <si>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</si>
  <si>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</si>
  <si>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</si>
  <si>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</si>
  <si>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</si>
  <si>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</si>
  <si>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</si>
  <si>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</si>
  <si>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</si>
  <si>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</si>
  <si>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</si>
  <si>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</si>
  <si>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</si>
  <si>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</si>
  <si>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</si>
  <si>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</si>
  <si>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</si>
  <si>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</si>
  <si>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</si>
  <si>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</si>
  <si>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</si>
  <si>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</si>
  <si>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</si>
  <si>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</si>
  <si>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</si>
  <si>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</si>
  <si>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</si>
  <si>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</si>
  <si>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</si>
  <si>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</si>
  <si>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</si>
  <si>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</si>
  <si>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</si>
  <si>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</si>
  <si>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</si>
  <si>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</si>
  <si>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</si>
  <si>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</si>
  <si>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</si>
  <si>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</si>
  <si>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</si>
  <si>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</si>
  <si>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</si>
  <si>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</si>
  <si>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</si>
  <si>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</si>
  <si>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</si>
  <si>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</si>
  <si>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</si>
  <si>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</si>
  <si>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</si>
  <si>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</si>
  <si>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</si>
  <si>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</si>
  <si>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</si>
  <si>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</si>
  <si>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</si>
  <si>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</si>
  <si>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</si>
  <si>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</si>
  <si>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</si>
  <si>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</si>
  <si>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</si>
  <si>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</si>
  <si>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</si>
  <si>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</si>
  <si>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</si>
  <si>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</si>
  <si>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</si>
  <si>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</si>
  <si>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</si>
  <si>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</si>
  <si>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</si>
  <si>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</si>
  <si>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</si>
  <si>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</si>
  <si>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</si>
  <si>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</si>
  <si>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</si>
  <si>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</si>
  <si>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</si>
  <si>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</si>
  <si>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</si>
  <si>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</si>
  <si>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</si>
  <si>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</si>
  <si>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</si>
  <si>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</si>
  <si>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</si>
  <si>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</si>
  <si>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</si>
  <si>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</si>
  <si>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</si>
  <si>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</si>
  <si>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</si>
  <si>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</si>
  <si>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</si>
  <si>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</si>
  <si>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</si>
  <si>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</si>
  <si>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</si>
  <si>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</si>
  <si>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</si>
  <si>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</si>
  <si>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</si>
  <si>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</si>
  <si>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</si>
  <si>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</si>
  <si>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</si>
  <si>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</si>
  <si>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</si>
  <si>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</si>
  <si>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</si>
  <si>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</si>
  <si>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</si>
  <si>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</si>
  <si>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</si>
  <si>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</si>
  <si>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</si>
  <si>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</si>
  <si>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</si>
  <si>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</si>
  <si>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</si>
  <si>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</si>
  <si>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</si>
  <si>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</si>
  <si>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</si>
  <si>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</si>
  <si>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</si>
  <si>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</si>
  <si>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</si>
  <si>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</si>
  <si>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</si>
  <si>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</si>
  <si>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</si>
  <si>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</si>
  <si>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</si>
  <si>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</si>
  <si>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</si>
  <si>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</si>
  <si>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</si>
  <si>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</si>
  <si>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</si>
  <si>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</si>
  <si>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</si>
  <si>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</si>
  <si>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</si>
  <si>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</si>
  <si>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</si>
  <si>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</si>
  <si>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</si>
  <si>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</si>
  <si>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</si>
  <si>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</si>
  <si>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</si>
  <si>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</si>
  <si>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</si>
  <si>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</si>
  <si>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</si>
  <si>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</si>
  <si>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</si>
  <si>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</si>
  <si>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</si>
  <si>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</si>
  <si>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</si>
  <si>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</si>
  <si>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</si>
  <si>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</si>
  <si>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</si>
  <si>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</si>
  <si>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</si>
  <si>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</si>
  <si>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</si>
  <si>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</si>
  <si>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</si>
  <si>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</si>
  <si>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</si>
  <si>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</si>
  <si>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</si>
  <si>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</si>
  <si>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</si>
  <si>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</si>
  <si>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</si>
  <si>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</si>
  <si>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</si>
  <si>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</si>
  <si>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</si>
  <si>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</si>
  <si>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</si>
  <si>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</si>
  <si>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</si>
  <si>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</si>
  <si>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</si>
  <si>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</si>
  <si>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</si>
  <si>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</si>
  <si>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</si>
  <si>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</si>
  <si>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</si>
  <si>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</si>
  <si>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</si>
  <si>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</si>
  <si>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</si>
  <si>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</si>
  <si>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</si>
  <si>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</si>
  <si>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</si>
  <si>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</si>
  <si>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</si>
  <si>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</si>
  <si>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</si>
  <si>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</si>
  <si>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</si>
  <si>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</si>
  <si>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</si>
  <si>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</si>
  <si>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</si>
  <si>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</si>
  <si>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</si>
  <si>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</si>
  <si>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</si>
  <si>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</si>
  <si>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</si>
  <si>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</si>
  <si>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</si>
  <si>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</si>
  <si>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</si>
  <si>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</si>
  <si>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</si>
  <si>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</si>
  <si>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</si>
  <si>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</si>
  <si>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</si>
  <si>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</si>
  <si>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</si>
  <si>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</si>
  <si>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</si>
  <si>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</si>
  <si>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</si>
  <si>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</si>
  <si>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</si>
  <si>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</si>
  <si>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</si>
  <si>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</si>
  <si>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</si>
  <si>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</si>
  <si>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</si>
  <si>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</si>
  <si>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</si>
  <si>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</si>
  <si>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</si>
  <si>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</si>
  <si>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</si>
  <si>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</si>
  <si>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</si>
  <si>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</si>
  <si>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</si>
  <si>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</si>
  <si>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</si>
  <si>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</si>
  <si>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</si>
  <si>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</si>
  <si>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</si>
  <si>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</si>
  <si>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</si>
  <si>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</si>
  <si>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</si>
  <si>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</si>
  <si>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</si>
  <si>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</si>
  <si>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</si>
  <si>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</si>
  <si>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</si>
  <si>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</si>
  <si>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</si>
  <si>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</si>
  <si>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</si>
  <si>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</si>
  <si>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</si>
  <si>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</si>
  <si>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</si>
  <si>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</si>
  <si>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</si>
  <si>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</si>
  <si>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</si>
  <si>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</si>
  <si>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</si>
  <si>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</si>
  <si>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</si>
  <si>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</si>
  <si>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</si>
  <si>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</si>
  <si>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</si>
  <si>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</si>
  <si>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</si>
  <si>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</si>
  <si>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</si>
  <si>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</si>
  <si>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</si>
  <si>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</si>
  <si>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</si>
  <si>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</si>
  <si>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</si>
  <si>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</si>
  <si>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</si>
  <si>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</si>
  <si>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</si>
  <si>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</si>
  <si>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</si>
  <si>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</si>
  <si>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</si>
  <si>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</si>
  <si>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</si>
  <si>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</si>
  <si>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</si>
  <si>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</si>
  <si>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</si>
  <si>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</si>
  <si>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</si>
  <si>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</si>
  <si>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</si>
  <si>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</si>
  <si>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</si>
  <si>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</si>
  <si>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</si>
  <si>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</si>
  <si>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</si>
  <si>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</si>
  <si>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</si>
  <si>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</si>
  <si>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</si>
  <si>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</si>
  <si>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</si>
  <si>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</si>
  <si>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</si>
  <si>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</si>
  <si>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</si>
  <si>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</si>
  <si>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</si>
  <si>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</si>
  <si>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</si>
  <si>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</si>
  <si>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</si>
  <si>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</si>
  <si>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</si>
  <si>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</si>
  <si>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</si>
  <si>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</si>
  <si>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</si>
  <si>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</si>
  <si>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</si>
  <si>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</si>
  <si>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</si>
  <si>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</si>
  <si>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</si>
  <si>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</si>
  <si>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</si>
  <si>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</si>
  <si>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</si>
  <si>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</si>
  <si>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</si>
  <si>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</si>
  <si>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</si>
  <si>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</si>
  <si>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</si>
  <si>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</si>
  <si>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</si>
  <si>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</si>
  <si>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</si>
  <si>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</si>
  <si>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</si>
  <si>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</si>
  <si>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</si>
  <si>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</si>
  <si>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</si>
  <si>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</si>
  <si>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</si>
  <si>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</si>
  <si>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</si>
  <si>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</si>
  <si>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</si>
  <si>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</si>
  <si>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</si>
  <si>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</si>
  <si>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</si>
  <si>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</si>
  <si>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</si>
  <si>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</si>
  <si>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</si>
  <si>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</si>
  <si>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</si>
  <si>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</si>
  <si>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</si>
  <si>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</si>
  <si>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</si>
  <si>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</si>
  <si>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</si>
  <si>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</si>
  <si>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</si>
  <si>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</si>
  <si>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</si>
  <si>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</si>
  <si>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</si>
  <si>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</si>
  <si>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</si>
  <si>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</si>
  <si>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</si>
  <si>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</si>
  <si>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</si>
  <si>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</si>
  <si>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</si>
  <si>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</si>
  <si>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</si>
  <si>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</si>
  <si>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</si>
  <si>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</si>
  <si>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</si>
  <si>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</si>
  <si>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</si>
  <si>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</si>
  <si>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</si>
  <si>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</si>
  <si>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</si>
  <si>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</si>
  <si>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</si>
  <si>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</si>
  <si>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</si>
  <si>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</si>
  <si>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</si>
  <si>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</si>
  <si>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</si>
  <si>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</si>
  <si>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</si>
  <si>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</si>
  <si>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</si>
  <si>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</si>
  <si>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</si>
  <si>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</si>
  <si>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</si>
  <si>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</si>
  <si>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</si>
  <si>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</si>
  <si>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</si>
  <si>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</si>
  <si>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</si>
  <si>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</si>
  <si>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</si>
  <si>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</si>
  <si>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</si>
  <si>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</si>
  <si>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</si>
  <si>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</si>
  <si>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</si>
  <si>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</si>
  <si>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</si>
  <si>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</si>
  <si>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</si>
  <si>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</si>
  <si>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</si>
  <si>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</si>
  <si>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</si>
  <si>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</si>
  <si>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</si>
  <si>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</si>
  <si>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</si>
  <si>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</si>
  <si>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</si>
  <si>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</si>
  <si>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</si>
  <si>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</si>
  <si>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</si>
  <si>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</si>
  <si>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</si>
  <si>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</si>
  <si>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</si>
  <si>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</si>
  <si>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</si>
  <si>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</si>
  <si>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</si>
  <si>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</si>
  <si>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</si>
  <si>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</si>
  <si>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</si>
  <si>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</si>
  <si>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</si>
  <si>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</si>
  <si>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</si>
  <si>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</si>
  <si>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</si>
  <si>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</si>
  <si>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</si>
  <si>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</si>
  <si>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</si>
  <si>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</si>
  <si>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</si>
  <si>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</si>
  <si>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</si>
  <si>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</si>
  <si>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</si>
  <si>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</si>
  <si>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</si>
  <si>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</si>
  <si>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</si>
  <si>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</si>
  <si>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</si>
  <si>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</si>
  <si>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</si>
  <si>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</si>
  <si>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</si>
  <si>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</si>
  <si>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</si>
  <si>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</si>
  <si>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</si>
  <si>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</si>
  <si>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</si>
  <si>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</si>
  <si>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</si>
  <si>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</si>
  <si>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</si>
  <si>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</si>
  <si>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</si>
  <si>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</si>
  <si>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</si>
  <si>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</si>
  <si>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</si>
  <si>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</si>
  <si>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</si>
  <si>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</si>
  <si>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</si>
  <si>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</si>
  <si>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</si>
  <si>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</si>
  <si>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</si>
  <si>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</si>
  <si>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</si>
  <si>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</si>
  <si>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</si>
  <si>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</si>
  <si>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</si>
  <si>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</si>
  <si>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</si>
  <si>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</si>
  <si>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</si>
  <si>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</si>
  <si>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</si>
  <si>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</si>
  <si>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</si>
  <si>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</si>
  <si>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</si>
  <si>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</si>
  <si>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</si>
  <si>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</si>
  <si>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</si>
  <si>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</si>
  <si>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</si>
  <si>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</si>
  <si>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</si>
  <si>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</si>
  <si>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</si>
  <si>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</si>
  <si>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</si>
  <si>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</si>
  <si>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</si>
  <si>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</si>
  <si>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</si>
  <si>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</si>
  <si>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</si>
  <si>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</si>
  <si>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</si>
  <si>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</si>
  <si>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</si>
  <si>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</si>
  <si>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</si>
  <si>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</si>
  <si>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</si>
  <si>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</si>
  <si>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</si>
  <si>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</si>
  <si>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</si>
  <si>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</si>
  <si>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</si>
  <si>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</si>
  <si>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</si>
  <si>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</si>
  <si>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</si>
  <si>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</si>
  <si>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</si>
  <si>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</si>
  <si>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</si>
  <si>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</si>
  <si>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</si>
  <si>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</si>
  <si>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</si>
  <si>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</si>
  <si>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</si>
  <si>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</si>
  <si>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</si>
  <si>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</si>
  <si>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</si>
  <si>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</si>
  <si>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</si>
  <si>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</si>
  <si>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</si>
  <si>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</si>
  <si>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</si>
  <si>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</si>
  <si>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</si>
  <si>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</si>
  <si>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</si>
  <si>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</si>
  <si>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</si>
  <si>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</si>
  <si>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</si>
  <si>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</si>
  <si>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</si>
  <si>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</si>
  <si>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</si>
  <si>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</si>
  <si>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</si>
  <si>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</si>
  <si>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</si>
  <si>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</si>
  <si>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</si>
  <si>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</si>
  <si>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</si>
  <si>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</si>
  <si>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</si>
  <si>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</si>
  <si>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</si>
  <si>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</si>
  <si>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</si>
  <si>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</si>
  <si>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</si>
  <si>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</si>
  <si>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</si>
  <si>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</si>
  <si>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</si>
  <si>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</si>
  <si>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</si>
  <si>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</si>
  <si>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</si>
  <si>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</si>
  <si>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</si>
  <si>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</si>
  <si>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</si>
  <si>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</si>
  <si>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</si>
  <si>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</si>
  <si>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</si>
  <si>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</si>
  <si>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</si>
  <si>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</si>
  <si>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</si>
  <si>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</si>
  <si>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</si>
  <si>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</si>
  <si>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</si>
  <si>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</si>
  <si>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</si>
  <si>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</si>
  <si>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</si>
  <si>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</si>
  <si>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</si>
  <si>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</si>
  <si>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</si>
  <si>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</si>
  <si>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</si>
  <si>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</si>
  <si>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</si>
  <si>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</si>
  <si>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</si>
  <si>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</si>
  <si>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</si>
  <si>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</si>
  <si>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</si>
  <si>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</si>
  <si>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</si>
  <si>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</si>
  <si>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</si>
  <si>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</si>
  <si>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</si>
  <si>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</si>
  <si>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</si>
  <si>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</si>
  <si>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</si>
  <si>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</si>
  <si>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</si>
  <si>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</si>
  <si>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</si>
  <si>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</si>
  <si>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</si>
  <si>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</si>
  <si>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</si>
  <si>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</si>
  <si>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</si>
  <si>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</si>
  <si>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</si>
  <si>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</si>
  <si>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</si>
  <si>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</si>
  <si>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</si>
  <si>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</si>
  <si>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</si>
  <si>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</si>
  <si>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</si>
  <si>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</si>
  <si>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</si>
  <si>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</si>
  <si>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</si>
  <si>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</si>
  <si>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</si>
  <si>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</si>
  <si>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</si>
  <si>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</si>
  <si>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</si>
  <si>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</si>
  <si>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</si>
  <si>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</si>
  <si>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</si>
  <si>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</si>
  <si>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</si>
  <si>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</si>
  <si>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</si>
  <si>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</si>
  <si>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</si>
  <si>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</si>
  <si>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</si>
  <si>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</si>
  <si>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</si>
  <si>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</si>
  <si>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</si>
  <si>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</si>
  <si>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</si>
  <si>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</si>
  <si>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</si>
  <si>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</si>
  <si>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</si>
  <si>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</si>
  <si>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</si>
  <si>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</si>
  <si>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</si>
  <si>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</si>
  <si>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</si>
  <si>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</si>
  <si>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</si>
  <si>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</si>
  <si>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</si>
  <si>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</si>
  <si>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</si>
  <si>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</si>
  <si>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</si>
  <si>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</si>
  <si>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</si>
  <si>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</si>
  <si>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</si>
  <si>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</si>
  <si>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</si>
  <si>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</si>
  <si>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</si>
  <si>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</si>
  <si>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</si>
  <si>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</si>
  <si>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</si>
  <si>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</si>
  <si>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</si>
  <si>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</si>
  <si>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</si>
  <si>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</si>
  <si>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</si>
  <si>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</si>
  <si>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</si>
  <si>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</si>
  <si>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</si>
  <si>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</si>
  <si>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</si>
  <si>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</si>
  <si>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</si>
  <si>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</si>
  <si>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</si>
  <si>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</si>
  <si>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</si>
  <si>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</si>
  <si>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</si>
  <si>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</si>
  <si>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</si>
  <si>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</si>
  <si>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</si>
  <si>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</si>
  <si>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</si>
  <si>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</si>
  <si>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</si>
  <si>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</si>
  <si>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</si>
  <si>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</si>
  <si>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</si>
  <si>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</si>
  <si>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</si>
  <si>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</si>
  <si>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</si>
  <si>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</si>
  <si>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</si>
  <si>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</si>
  <si>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</si>
  <si>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</si>
  <si>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</si>
  <si>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</si>
  <si>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</si>
  <si>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</si>
  <si>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</si>
  <si>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</si>
  <si>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</si>
  <si>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</si>
  <si>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</si>
  <si>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</si>
  <si>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</si>
  <si>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</si>
  <si>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</si>
  <si>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</si>
  <si>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</si>
  <si>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</si>
  <si>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</si>
  <si>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</si>
  <si>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</si>
  <si>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</si>
  <si>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</si>
  <si>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</si>
  <si>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</si>
  <si>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</si>
  <si>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</si>
  <si>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</si>
  <si>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</si>
  <si>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</si>
  <si>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</si>
  <si>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</si>
  <si>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</si>
  <si>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</si>
  <si>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</si>
  <si>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</si>
  <si>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</si>
  <si>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</si>
  <si>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</si>
  <si>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</si>
  <si>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</si>
  <si>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</si>
  <si>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</si>
  <si>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</si>
  <si>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</si>
  <si>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</si>
  <si>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</si>
  <si>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</si>
  <si>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</si>
  <si>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</si>
  <si>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</si>
  <si>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</si>
  <si>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</si>
  <si>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</si>
  <si>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</si>
  <si>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</si>
  <si>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</si>
  <si>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</si>
  <si>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</si>
  <si>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</si>
  <si>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</si>
  <si>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</si>
  <si>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</si>
  <si>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</si>
  <si>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</si>
  <si>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</si>
  <si>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</si>
  <si>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</si>
  <si>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</si>
  <si>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</si>
  <si>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</si>
  <si>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</si>
  <si>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</si>
  <si>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</si>
  <si>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</si>
  <si>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</si>
  <si>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</si>
  <si>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</si>
  <si>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</si>
  <si>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</si>
  <si>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</si>
  <si>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</si>
  <si>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</si>
  <si>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</si>
  <si>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</si>
  <si>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</si>
  <si>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</si>
  <si>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</si>
  <si>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</si>
  <si>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</si>
  <si>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</si>
  <si>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</si>
  <si>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</si>
  <si>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</si>
  <si>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</si>
  <si>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</si>
  <si>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</si>
  <si>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</si>
  <si>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</si>
  <si>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</si>
  <si>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</si>
  <si>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</si>
  <si>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</si>
  <si>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</si>
  <si>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</si>
  <si>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</si>
  <si>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</si>
  <si>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</si>
  <si>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</si>
  <si>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</si>
  <si>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</si>
  <si>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</si>
  <si>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</si>
  <si>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</si>
  <si>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</si>
  <si>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</si>
  <si>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</si>
  <si>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</si>
  <si>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</si>
  <si>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</si>
  <si>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</si>
  <si>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</si>
  <si>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</si>
  <si>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</si>
  <si>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</si>
  <si>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</si>
  <si>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</si>
  <si>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</si>
  <si>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</si>
  <si>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</si>
  <si>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</si>
  <si>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</si>
  <si>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</si>
  <si>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</si>
  <si>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</si>
  <si>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</si>
  <si>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</si>
  <si>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</si>
  <si>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</si>
  <si>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</si>
  <si>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</si>
  <si>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</si>
  <si>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</si>
  <si>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</si>
  <si>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</si>
  <si>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</si>
  <si>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</si>
  <si>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</si>
  <si>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</si>
  <si>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</si>
  <si>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</si>
  <si>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</si>
  <si>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</si>
  <si>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</si>
  <si>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</si>
  <si>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</si>
  <si>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</si>
  <si>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</si>
  <si>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</si>
  <si>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</si>
  <si>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</si>
  <si>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</si>
  <si>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</si>
  <si>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</si>
  <si>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</si>
  <si>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</si>
  <si>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</si>
  <si>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</si>
  <si>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</si>
  <si>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</si>
  <si>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</si>
  <si>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</si>
  <si>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</si>
  <si>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</si>
  <si>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</si>
  <si>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</si>
  <si>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</si>
  <si>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</si>
  <si>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</si>
  <si>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</si>
  <si>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</si>
  <si>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</si>
  <si>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</si>
  <si>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</si>
  <si>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</si>
  <si>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</si>
  <si>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</si>
  <si>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</si>
  <si>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</si>
  <si>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</si>
  <si>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</si>
  <si>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</si>
  <si>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</si>
  <si>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</si>
  <si>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</si>
  <si>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</si>
  <si>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</si>
  <si>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</si>
  <si>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</si>
  <si>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</si>
  <si>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</si>
  <si>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</si>
  <si>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</si>
  <si>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</si>
  <si>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</si>
  <si>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</si>
  <si>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</si>
  <si>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</si>
  <si>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</si>
  <si>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</si>
  <si>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</si>
  <si>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</si>
  <si>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</si>
  <si>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</si>
  <si>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</si>
  <si>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</si>
  <si>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</si>
  <si>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</si>
  <si>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</si>
  <si>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</si>
  <si>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</si>
  <si>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</si>
  <si>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</si>
  <si>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</si>
  <si>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</si>
  <si>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</si>
  <si>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</si>
  <si>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</si>
  <si>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</si>
  <si>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</si>
  <si>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</si>
  <si>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</si>
  <si>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</si>
  <si>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</si>
  <si>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</si>
  <si>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</si>
  <si>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</si>
  <si>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</si>
  <si>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</si>
  <si>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</si>
  <si>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</si>
  <si>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</si>
  <si>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</si>
  <si>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</si>
  <si>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</si>
  <si>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</si>
  <si>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</si>
  <si>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</si>
  <si>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</si>
  <si>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</si>
  <si>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</si>
  <si>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</si>
  <si>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</si>
  <si>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</si>
  <si>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</si>
  <si>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</si>
  <si>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</si>
  <si>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</si>
  <si>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</si>
  <si>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</si>
  <si>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</si>
  <si>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</si>
  <si>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</si>
  <si>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</si>
  <si>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</si>
  <si>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</si>
  <si>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</si>
  <si>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</si>
  <si>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</si>
  <si>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</si>
  <si>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</si>
  <si>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</si>
  <si>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</si>
  <si>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</si>
  <si>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</si>
  <si>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</si>
  <si>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</si>
  <si>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</si>
  <si>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</si>
  <si>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</si>
  <si>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</si>
  <si>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</si>
  <si>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</si>
  <si>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</si>
  <si>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</si>
  <si>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</si>
  <si>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</si>
  <si>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</si>
  <si>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</si>
  <si>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</si>
  <si>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</si>
  <si>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</si>
  <si>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</si>
  <si>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</si>
  <si>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</si>
  <si>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</si>
  <si>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</si>
  <si>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</si>
  <si>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</si>
  <si>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</si>
  <si>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</si>
  <si>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</si>
  <si>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</si>
  <si>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</si>
  <si>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</si>
  <si>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</si>
  <si>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</si>
  <si>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</si>
  <si>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</si>
  <si>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</si>
  <si>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</si>
  <si>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</si>
  <si>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</si>
  <si>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</si>
  <si>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</si>
  <si>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</si>
  <si>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</si>
  <si>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</si>
  <si>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</si>
  <si>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</si>
  <si>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</si>
  <si>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</si>
  <si>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</si>
  <si>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</si>
  <si>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</si>
  <si>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</si>
  <si>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</si>
  <si>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</si>
  <si>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</si>
  <si>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</si>
  <si>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</si>
  <si>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</si>
  <si>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</si>
  <si>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</si>
  <si>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</si>
  <si>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</si>
  <si>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</si>
  <si>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</si>
  <si>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</si>
  <si>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</si>
  <si>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</si>
  <si>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</si>
  <si>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</si>
  <si>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</si>
  <si>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</si>
  <si>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</si>
  <si>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</si>
  <si>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</si>
  <si>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</si>
  <si>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</si>
  <si>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</si>
  <si>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</si>
  <si>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</si>
  <si>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</si>
  <si>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</si>
  <si>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</si>
  <si>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</si>
  <si>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</si>
  <si>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</si>
  <si>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</si>
  <si>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</si>
  <si>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</si>
  <si>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</si>
  <si>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</si>
  <si>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</si>
  <si>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</si>
  <si>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</si>
  <si>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</si>
  <si>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</si>
  <si>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</si>
  <si>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</si>
  <si>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</si>
  <si>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</si>
  <si>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</si>
  <si>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</si>
  <si>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</si>
  <si>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</si>
  <si>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</si>
  <si>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</si>
  <si>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</si>
  <si>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</si>
  <si>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</si>
  <si>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</si>
  <si>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</si>
  <si>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</si>
  <si>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</si>
  <si>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</si>
  <si>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</si>
  <si>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</si>
  <si>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</si>
  <si>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</si>
  <si>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</si>
  <si>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</si>
  <si>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</si>
  <si>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</si>
  <si>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</si>
  <si>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</si>
  <si>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</si>
  <si>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</si>
  <si>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</si>
  <si>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</si>
  <si>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</si>
  <si>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</si>
  <si>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</si>
  <si>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</si>
  <si>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</si>
  <si>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</si>
  <si>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</si>
  <si>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</si>
  <si>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</si>
  <si>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</si>
  <si>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</si>
  <si>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</si>
  <si>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</si>
  <si>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</si>
  <si>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</si>
  <si>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</si>
  <si>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</si>
  <si>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</si>
  <si>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</si>
  <si>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</si>
  <si>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</si>
  <si>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</si>
  <si>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</si>
  <si>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</si>
  <si>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</si>
  <si>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</si>
  <si>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</si>
  <si>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</si>
  <si>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</si>
  <si>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</si>
  <si>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</si>
  <si>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</si>
  <si>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</si>
  <si>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</si>
  <si>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</si>
  <si>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</si>
  <si>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</si>
  <si>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</si>
  <si>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</si>
  <si>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</si>
  <si>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</si>
  <si>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</si>
  <si>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</si>
  <si>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</si>
  <si>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</si>
  <si>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</si>
  <si>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</si>
  <si>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</si>
  <si>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</si>
  <si>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</si>
  <si>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</si>
  <si>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</si>
  <si>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</si>
  <si>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</si>
  <si>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</si>
  <si>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</si>
  <si>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</si>
  <si>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</si>
  <si>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</si>
  <si>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</si>
  <si>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</si>
  <si>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</si>
  <si>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</si>
  <si>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</si>
  <si>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</si>
  <si>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</si>
  <si>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</si>
  <si>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</si>
  <si>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</si>
  <si>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</si>
  <si>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</si>
  <si>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</si>
  <si>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</si>
  <si>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</si>
  <si>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</si>
  <si>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</si>
  <si>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</si>
  <si>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</si>
  <si>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</si>
  <si>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</si>
  <si>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</si>
  <si>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</si>
  <si>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</si>
  <si>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</si>
  <si>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</si>
  <si>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</si>
  <si>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</si>
  <si>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</si>
  <si>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</si>
  <si>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</si>
  <si>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</si>
  <si>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</si>
  <si>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</si>
  <si>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</si>
  <si>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</si>
  <si>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</si>
  <si>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</si>
  <si>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</si>
  <si>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</si>
  <si>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</si>
  <si>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</si>
  <si>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</si>
  <si>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</si>
  <si>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</si>
  <si>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</si>
  <si>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</si>
  <si>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</si>
  <si>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</si>
  <si>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</si>
  <si>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</si>
  <si>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</si>
  <si>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</si>
  <si>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</si>
  <si>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</si>
  <si>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</si>
  <si>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</si>
  <si>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</si>
  <si>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</si>
  <si>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</si>
  <si>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</si>
  <si>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</si>
  <si>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</si>
  <si>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</si>
  <si>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</si>
  <si>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</si>
  <si>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</si>
  <si>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</si>
  <si>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</si>
  <si>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</si>
  <si>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</si>
  <si>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</si>
  <si>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</si>
  <si>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</si>
  <si>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</si>
  <si>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</si>
  <si>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</si>
  <si>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</si>
  <si>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</si>
  <si>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</si>
  <si>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</si>
  <si>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</si>
  <si>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</si>
  <si>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</si>
  <si>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</si>
  <si>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</si>
  <si>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</si>
  <si>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</si>
  <si>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</si>
  <si>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</si>
  <si>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</si>
  <si>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</si>
  <si>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</si>
  <si>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</si>
  <si>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</si>
  <si>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</si>
  <si>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</si>
  <si>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</si>
  <si>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</si>
  <si>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</si>
  <si>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</si>
  <si>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</si>
  <si>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</si>
  <si>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</si>
  <si>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</si>
  <si>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</si>
  <si>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</si>
  <si>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</si>
  <si>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</si>
  <si>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</si>
  <si>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</si>
  <si>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</si>
  <si>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</si>
  <si>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</si>
  <si>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</si>
  <si>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</si>
  <si>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</si>
  <si>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</si>
  <si>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</si>
  <si>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</si>
  <si>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</si>
  <si>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</si>
  <si>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</si>
  <si>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</si>
  <si>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</si>
  <si>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</si>
  <si>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</si>
  <si>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</si>
  <si>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</si>
  <si>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</si>
  <si>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</si>
  <si>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</si>
  <si>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</si>
  <si>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</si>
  <si>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</si>
  <si>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</si>
  <si>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</si>
  <si>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</si>
  <si>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</si>
  <si>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</si>
  <si>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</si>
  <si>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</si>
  <si>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</si>
  <si>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</si>
  <si>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</si>
  <si>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</si>
  <si>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</si>
  <si>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</si>
  <si>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</si>
  <si>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</si>
  <si>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</si>
  <si>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</si>
  <si>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</si>
  <si>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</si>
  <si>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</si>
  <si>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</si>
  <si>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</si>
  <si>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</si>
  <si>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</si>
  <si>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</si>
  <si>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</si>
  <si>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</si>
  <si>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</si>
  <si>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</si>
  <si>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</si>
  <si>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</si>
  <si>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</si>
  <si>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</si>
  <si>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</si>
  <si>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</si>
  <si>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</si>
  <si>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</si>
  <si>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</si>
  <si>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</si>
  <si>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</si>
  <si>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</si>
  <si>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</si>
  <si>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</si>
  <si>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</si>
  <si>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</si>
  <si>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</si>
  <si>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</si>
  <si>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</si>
  <si>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</si>
  <si>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</si>
  <si>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</si>
  <si>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</si>
  <si>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</si>
  <si>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</si>
  <si>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</si>
  <si>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</si>
  <si>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</si>
  <si>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</si>
  <si>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</si>
  <si>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</si>
  <si>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</si>
  <si>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</si>
  <si>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</si>
  <si>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</si>
  <si>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</si>
  <si>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</si>
  <si>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</si>
  <si>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</si>
  <si>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</si>
  <si>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</si>
  <si>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</si>
  <si>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</si>
  <si>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</si>
  <si>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</si>
  <si>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</si>
  <si>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</si>
  <si>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</si>
  <si>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</si>
  <si>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</si>
  <si>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</si>
  <si>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</si>
  <si>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</si>
  <si>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</si>
  <si>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</si>
  <si>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</si>
  <si>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</si>
  <si>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</si>
  <si>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</si>
  <si>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</si>
  <si>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</si>
  <si>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</si>
  <si>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</si>
  <si>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</si>
  <si>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</si>
  <si>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</si>
  <si>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</si>
  <si>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</si>
  <si>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</si>
  <si>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</si>
  <si>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</si>
  <si>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</si>
  <si>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</si>
  <si>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</si>
  <si>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</si>
  <si>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</si>
  <si>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</si>
  <si>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</si>
  <si>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</si>
  <si>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</si>
  <si>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</si>
  <si>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</si>
  <si>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</si>
  <si>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</si>
  <si>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</si>
  <si>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</si>
  <si>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</si>
  <si>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</si>
  <si>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</si>
  <si>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</si>
  <si>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</si>
  <si>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</si>
  <si>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</si>
  <si>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</si>
  <si>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</si>
  <si>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</si>
  <si>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</si>
  <si>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</si>
  <si>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</si>
  <si>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</si>
  <si>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</si>
  <si>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</si>
  <si>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</si>
  <si>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</si>
  <si>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</si>
  <si>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</si>
  <si>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</si>
  <si>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</si>
  <si>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</si>
  <si>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</si>
  <si>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</si>
  <si>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</si>
  <si>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</si>
  <si>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</si>
  <si>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</si>
  <si>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</si>
  <si>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</si>
  <si>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</si>
  <si>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</si>
  <si>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</si>
  <si>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</si>
  <si>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</si>
  <si>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</si>
  <si>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</si>
  <si>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</si>
  <si>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</si>
  <si>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</si>
  <si>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</si>
  <si>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</si>
  <si>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</si>
  <si>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</si>
  <si>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</si>
  <si>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</si>
  <si>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</si>
  <si>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</si>
  <si>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</si>
  <si>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</si>
  <si>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</si>
  <si>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</si>
  <si>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</si>
  <si>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</si>
  <si>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</si>
  <si>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</si>
  <si>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</si>
  <si>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</si>
  <si>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</si>
  <si>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</si>
  <si>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</si>
  <si>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</si>
  <si>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</si>
  <si>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</si>
  <si>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</si>
  <si>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</si>
  <si>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</si>
  <si>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</si>
  <si>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</si>
  <si>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</si>
  <si>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</si>
  <si>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</si>
  <si>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</si>
  <si>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</si>
  <si>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</si>
  <si>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</si>
  <si>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</si>
  <si>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</si>
  <si>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</si>
  <si>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</si>
  <si>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</si>
  <si>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</si>
  <si>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</si>
  <si>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</si>
  <si>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</si>
  <si>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</si>
  <si>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</si>
  <si>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</si>
  <si>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</si>
  <si>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</si>
  <si>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</si>
  <si>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</si>
  <si>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</si>
  <si>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</si>
  <si>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</si>
  <si>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</si>
  <si>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</si>
  <si>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</si>
  <si>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</si>
  <si>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</si>
  <si>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</si>
  <si>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</si>
  <si>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</si>
  <si>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</si>
  <si>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</si>
  <si>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</si>
  <si>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</si>
  <si>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</si>
  <si>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</si>
  <si>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</si>
  <si>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</si>
  <si>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</si>
  <si>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</si>
  <si>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</si>
  <si>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</si>
  <si>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</si>
  <si>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</si>
  <si>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</si>
  <si>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</si>
  <si>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</si>
  <si>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</si>
  <si>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</si>
  <si>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</si>
  <si>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</si>
  <si>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</si>
  <si>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</si>
  <si>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</si>
  <si>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</si>
  <si>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</si>
  <si>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</si>
  <si>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</si>
  <si>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</si>
  <si>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</si>
  <si>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</si>
  <si>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</si>
  <si>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</si>
  <si>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</si>
  <si>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</si>
  <si>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</si>
  <si>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</si>
  <si>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</si>
  <si>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</si>
  <si>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</si>
  <si>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</si>
  <si>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</si>
  <si>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</si>
  <si>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</si>
  <si>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</si>
  <si>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</si>
  <si>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</si>
  <si>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</si>
  <si>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</si>
  <si>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</si>
  <si>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</si>
  <si>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</si>
  <si>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</si>
  <si>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</si>
  <si>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</si>
  <si>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</si>
  <si>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</si>
  <si>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</si>
  <si>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</si>
  <si>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</si>
  <si>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</si>
  <si>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</si>
  <si>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</si>
  <si>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</si>
  <si>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</si>
  <si>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</si>
  <si>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</si>
  <si>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</si>
  <si>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</si>
  <si>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</si>
  <si>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</si>
  <si>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</si>
  <si>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</si>
  <si>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</si>
  <si>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</si>
  <si>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</si>
  <si>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</si>
  <si>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</si>
  <si>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</si>
  <si>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</si>
  <si>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</si>
  <si>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</si>
  <si>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</si>
  <si>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</si>
  <si>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</si>
  <si>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</si>
  <si>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</si>
  <si>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</si>
  <si>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</si>
  <si>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</si>
  <si>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</si>
  <si>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</si>
  <si>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</si>
  <si>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</si>
  <si>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</si>
  <si>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</si>
  <si>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</si>
  <si>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</si>
  <si>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</si>
  <si>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</si>
  <si>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</si>
  <si>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</si>
  <si>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</si>
  <si>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</si>
  <si>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</si>
  <si>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</si>
  <si>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</si>
  <si>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</si>
  <si>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</si>
  <si>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</si>
  <si>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</si>
  <si>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</si>
  <si>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</si>
  <si>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</si>
  <si>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</si>
  <si>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</si>
  <si>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</si>
  <si>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</si>
  <si>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</si>
  <si>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</si>
  <si>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</si>
  <si>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</si>
  <si>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</si>
  <si>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</si>
  <si>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</si>
  <si>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</si>
  <si>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</si>
  <si>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</si>
  <si>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</si>
  <si>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</si>
  <si>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</si>
  <si>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</si>
  <si>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</si>
  <si>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</si>
  <si>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</si>
  <si>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</si>
  <si>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</si>
  <si>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</si>
  <si>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</si>
  <si>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</si>
  <si>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</si>
  <si>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</si>
  <si>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</si>
  <si>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</si>
  <si>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</si>
  <si>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</si>
  <si>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</si>
  <si>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</si>
  <si>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</si>
  <si>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</si>
  <si>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</si>
  <si>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</si>
  <si>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</si>
  <si>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</si>
  <si>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</si>
  <si>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</si>
  <si>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</si>
  <si>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</si>
  <si>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</si>
  <si>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</si>
  <si>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</si>
  <si>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</si>
  <si>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</si>
  <si>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</si>
  <si>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</si>
  <si>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</si>
  <si>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</si>
  <si>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</si>
  <si>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</si>
  <si>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</si>
  <si>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</si>
  <si>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</si>
  <si>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</si>
  <si>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</si>
  <si>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</si>
  <si>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</si>
  <si>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</si>
  <si>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</si>
  <si>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</si>
  <si>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</si>
  <si>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</si>
  <si>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</si>
  <si>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</si>
  <si>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</si>
  <si>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</si>
  <si>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</si>
  <si>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</si>
  <si>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</si>
  <si>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</si>
  <si>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</si>
  <si>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</si>
  <si>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</si>
  <si>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</si>
  <si>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</si>
  <si>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</si>
  <si>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</si>
  <si>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</si>
  <si>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</si>
  <si>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</si>
  <si>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</si>
  <si>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</si>
  <si>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</si>
  <si>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</si>
  <si>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</si>
  <si>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</si>
  <si>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</si>
  <si>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</si>
  <si>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</si>
  <si>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</si>
  <si>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</si>
  <si>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</si>
  <si>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</si>
  <si>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</si>
  <si>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</si>
  <si>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</si>
  <si>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</si>
  <si>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</si>
  <si>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</si>
  <si>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</si>
  <si>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</si>
  <si>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</si>
  <si>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</si>
  <si>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</si>
  <si>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</si>
  <si>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</si>
  <si>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</si>
  <si>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</si>
  <si>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</si>
  <si>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</si>
  <si>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</si>
  <si>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</si>
  <si>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</si>
  <si>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</si>
  <si>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</si>
  <si>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</si>
  <si>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</si>
  <si>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</si>
  <si>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</si>
  <si>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</si>
  <si>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</si>
  <si>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</si>
  <si>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</si>
  <si>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</si>
  <si>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</si>
  <si>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</si>
  <si>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</si>
  <si>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</si>
  <si>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</si>
  <si>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</si>
  <si>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</si>
  <si>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</si>
  <si>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</si>
  <si>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</si>
  <si>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</si>
  <si>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</si>
  <si>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</si>
  <si>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</si>
  <si>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</si>
  <si>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</si>
  <si>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</si>
  <si>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</si>
  <si>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</si>
  <si>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</si>
  <si>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</si>
  <si>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</si>
  <si>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</si>
  <si>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</si>
  <si>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</si>
  <si>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</si>
  <si>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</si>
  <si>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</si>
  <si>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</si>
  <si>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</si>
  <si>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</si>
  <si>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</si>
  <si>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</si>
  <si>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</si>
  <si>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</si>
  <si>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</si>
  <si>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</si>
  <si>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</si>
  <si>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</si>
  <si>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</si>
  <si>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</si>
  <si>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</si>
  <si>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</si>
  <si>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</si>
  <si>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</si>
  <si>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</si>
  <si>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</si>
  <si>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</si>
  <si>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</si>
  <si>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</si>
  <si>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</si>
  <si>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</si>
  <si>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</si>
  <si>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</si>
  <si>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</si>
  <si>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</si>
  <si>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</si>
  <si>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</si>
  <si>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</si>
  <si>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</si>
  <si>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</si>
  <si>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</si>
  <si>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</si>
  <si>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</si>
  <si>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</si>
  <si>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</si>
  <si>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</si>
  <si>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</si>
  <si>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</si>
  <si>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</si>
  <si>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</si>
  <si>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</si>
  <si>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</si>
  <si>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</si>
  <si>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</si>
  <si>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</si>
  <si>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</si>
  <si>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</si>
  <si>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</si>
  <si>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</si>
  <si>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</si>
  <si>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</si>
  <si>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</si>
  <si>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</si>
  <si>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</si>
  <si>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</si>
  <si>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</si>
  <si>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</si>
  <si>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</si>
  <si>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</si>
  <si>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</si>
  <si>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</si>
  <si>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</si>
  <si>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</si>
  <si>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</si>
  <si>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</si>
  <si>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</si>
  <si>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</si>
  <si>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</si>
  <si>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</si>
  <si>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</si>
  <si>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</si>
  <si>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</si>
  <si>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</si>
  <si>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</si>
  <si>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</si>
  <si>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</si>
  <si>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</si>
  <si>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</si>
  <si>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</si>
  <si>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</si>
  <si>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</si>
  <si>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</si>
  <si>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</si>
  <si>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</si>
  <si>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</si>
  <si>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</si>
  <si>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</si>
  <si>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</si>
  <si>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</si>
  <si>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</si>
  <si>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</si>
  <si>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</si>
  <si>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</si>
  <si>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</si>
  <si>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</si>
  <si>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</si>
  <si>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</si>
  <si>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</si>
  <si>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</si>
  <si>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</si>
  <si>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</si>
  <si>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</si>
  <si>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</si>
  <si>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</si>
  <si>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</si>
  <si>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</si>
  <si>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</si>
  <si>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</si>
  <si>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</si>
  <si>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</si>
  <si>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</si>
  <si>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</si>
  <si>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</si>
  <si>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</si>
  <si>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</si>
  <si>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</si>
  <si>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</si>
  <si>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</si>
  <si>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</si>
  <si>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</si>
  <si>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</si>
  <si>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</si>
  <si>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</si>
  <si>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</si>
  <si>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</si>
  <si>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</si>
  <si>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</si>
  <si>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</si>
  <si>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</si>
  <si>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</si>
  <si>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</si>
  <si>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</si>
  <si>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</si>
  <si>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</si>
  <si>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</si>
  <si>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</si>
  <si>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</si>
  <si>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</si>
  <si>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</si>
  <si>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</si>
  <si>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</si>
  <si>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</si>
  <si>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</si>
  <si>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</si>
  <si>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</si>
  <si>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</si>
  <si>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</si>
  <si>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</si>
  <si>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</si>
  <si>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</si>
  <si>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</si>
  <si>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</si>
  <si>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</si>
  <si>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</si>
  <si>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</si>
  <si>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</si>
  <si>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</si>
  <si>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</si>
  <si>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</si>
  <si>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</si>
  <si>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</si>
  <si>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</si>
  <si>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</si>
  <si>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</si>
  <si>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</si>
  <si>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</si>
  <si>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</si>
  <si>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</si>
  <si>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</si>
  <si>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</si>
  <si>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</si>
  <si>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</si>
  <si>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</si>
  <si>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</si>
  <si>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</si>
  <si>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</si>
  <si>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</si>
  <si>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</si>
  <si>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</si>
  <si>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</si>
  <si>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</si>
  <si>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</si>
  <si>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</si>
  <si>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</si>
  <si>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</si>
  <si>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</si>
  <si>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</si>
  <si>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</si>
  <si>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</si>
  <si>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</si>
  <si>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</si>
  <si>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</si>
  <si>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</si>
  <si>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</si>
  <si>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</si>
  <si>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</si>
  <si>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</si>
  <si>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</si>
  <si>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</si>
  <si>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</si>
  <si>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</si>
  <si>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</si>
  <si>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</si>
  <si>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</si>
  <si>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</si>
  <si>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</si>
  <si>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</si>
  <si>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</si>
  <si>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</si>
  <si>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</si>
  <si>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</si>
  <si>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</si>
  <si>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</si>
  <si>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</si>
  <si>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</si>
  <si>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</si>
  <si>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</si>
  <si>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</si>
  <si>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</si>
  <si>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</si>
  <si>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</si>
  <si>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</si>
  <si>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</si>
  <si>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</si>
  <si>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</si>
  <si>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</si>
  <si>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</si>
  <si>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</si>
  <si>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</si>
  <si>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</si>
  <si>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</si>
  <si>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</si>
  <si>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</si>
  <si>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</si>
  <si>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</si>
  <si>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</si>
  <si>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</si>
  <si>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</si>
  <si>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</si>
  <si>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</si>
  <si>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</si>
  <si>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</si>
  <si>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</si>
  <si>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</si>
  <si>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</si>
  <si>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</si>
  <si>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</si>
  <si>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</si>
  <si>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</si>
  <si>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</si>
  <si>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</si>
  <si>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</si>
  <si>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</si>
  <si>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</si>
  <si>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</si>
  <si>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</si>
  <si>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</si>
  <si>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</si>
  <si>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</si>
  <si>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</si>
  <si>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</si>
  <si>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</si>
  <si>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</si>
  <si>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</si>
  <si>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</si>
  <si>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</si>
  <si>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</si>
  <si>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</si>
  <si>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</si>
  <si>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</si>
  <si>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</si>
  <si>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</si>
  <si>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</si>
  <si>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</si>
  <si>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</si>
  <si>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</si>
  <si>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</si>
  <si>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</si>
  <si>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</si>
  <si>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</si>
  <si>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</si>
  <si>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</si>
  <si>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</si>
  <si>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</si>
  <si>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</si>
  <si>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</si>
  <si>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</si>
  <si>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</si>
  <si>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</si>
  <si>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</si>
  <si>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</si>
  <si>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</si>
  <si>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</si>
  <si>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</si>
  <si>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</si>
  <si>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</si>
  <si>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</si>
  <si>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</si>
  <si>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</si>
  <si>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</si>
  <si>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</si>
  <si>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</si>
  <si>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</si>
  <si>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</si>
  <si>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</si>
  <si>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</si>
  <si>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</si>
  <si>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</si>
  <si>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</si>
  <si>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</si>
  <si>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</si>
  <si>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</si>
  <si>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</si>
  <si>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</si>
  <si>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</si>
  <si>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</si>
  <si>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</si>
  <si>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</si>
  <si>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</si>
  <si>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</si>
  <si>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</si>
  <si>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</si>
  <si>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</si>
  <si>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</si>
  <si>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</si>
  <si>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</si>
  <si>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</si>
  <si>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</si>
  <si>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</si>
  <si>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</si>
  <si>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</si>
  <si>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</si>
  <si>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</si>
  <si>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</si>
  <si>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</si>
  <si>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</si>
  <si>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</si>
  <si>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</si>
  <si>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</si>
  <si>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</si>
  <si>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</si>
  <si>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</si>
  <si>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</si>
  <si>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</si>
  <si>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</si>
  <si>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</si>
  <si>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</si>
  <si>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</si>
  <si>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</si>
  <si>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</si>
  <si>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</si>
  <si>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</si>
  <si>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</si>
  <si>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</si>
  <si>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</si>
  <si>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</si>
  <si>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</si>
  <si>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</si>
  <si>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</si>
  <si>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</si>
  <si>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</si>
  <si>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</si>
  <si>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</si>
  <si>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</si>
  <si>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</si>
  <si>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</si>
  <si>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</si>
  <si>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</si>
  <si>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</si>
  <si>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</si>
  <si>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</si>
  <si>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</si>
  <si>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</si>
  <si>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</si>
  <si>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</si>
  <si>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</si>
  <si>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</si>
  <si>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</si>
  <si>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</si>
  <si>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</si>
  <si>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</si>
  <si>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</si>
  <si>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</si>
  <si>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</si>
  <si>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</si>
  <si>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</si>
  <si>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</si>
  <si>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</si>
  <si>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</si>
  <si>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</si>
  <si>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</si>
  <si>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</si>
  <si>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</si>
  <si>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</si>
  <si>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</si>
  <si>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</si>
  <si>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</si>
  <si>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</si>
  <si>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</si>
  <si>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</si>
  <si>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</si>
  <si>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</si>
  <si>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</si>
  <si>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</si>
  <si>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</si>
  <si>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</si>
  <si>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</si>
  <si>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</si>
  <si>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</si>
  <si>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</si>
  <si>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</si>
  <si>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</si>
  <si>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</si>
  <si>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</si>
  <si>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</si>
  <si>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</si>
  <si>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</si>
  <si>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</si>
  <si>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</si>
  <si>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</si>
  <si>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</si>
  <si>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</si>
  <si>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</si>
  <si>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</si>
  <si>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</si>
  <si>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</si>
  <si>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</si>
  <si>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</si>
  <si>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</si>
  <si>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</si>
  <si>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</si>
  <si>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</si>
  <si>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</si>
  <si>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</si>
  <si>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</si>
  <si>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</si>
  <si>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</si>
  <si>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</si>
  <si>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</si>
  <si>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</si>
  <si>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</si>
  <si>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</si>
  <si>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</si>
  <si>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</si>
  <si>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</si>
  <si>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</si>
  <si>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</si>
  <si>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</si>
  <si>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</si>
  <si>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</si>
  <si>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</si>
  <si>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</si>
  <si>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</si>
  <si>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</si>
  <si>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</si>
  <si>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</si>
  <si>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</si>
  <si>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</si>
  <si>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</si>
  <si>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</si>
  <si>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</si>
  <si>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</si>
  <si>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</si>
  <si>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</si>
  <si>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</si>
  <si>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</si>
  <si>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</si>
  <si>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</si>
  <si>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</si>
  <si>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</si>
  <si>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</si>
  <si>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</si>
  <si>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</si>
  <si>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</si>
  <si>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</si>
  <si>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</si>
  <si>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</si>
  <si>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</si>
  <si>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</si>
  <si>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</si>
  <si>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</si>
  <si>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</si>
  <si>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</si>
  <si>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</si>
  <si>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</si>
  <si>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</si>
  <si>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</si>
  <si>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</si>
  <si>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</si>
  <si>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</si>
  <si>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</si>
  <si>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</si>
  <si>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</si>
  <si>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</si>
  <si>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</si>
  <si>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</si>
  <si>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</si>
  <si>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</si>
  <si>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</si>
  <si>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</si>
  <si>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</si>
  <si>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</si>
  <si>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</si>
  <si>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</si>
  <si>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</si>
  <si>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</si>
  <si>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</si>
  <si>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</si>
  <si>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</si>
  <si>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</si>
  <si>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</si>
  <si>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</si>
  <si>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</si>
  <si>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</si>
  <si>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</si>
  <si>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</si>
  <si>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</si>
  <si>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</si>
  <si>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</si>
  <si>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</si>
  <si>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</si>
  <si>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</si>
  <si>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</si>
  <si>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</si>
  <si>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</si>
  <si>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</si>
  <si>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</si>
  <si>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</si>
  <si>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</si>
  <si>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</si>
  <si>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</si>
  <si>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</si>
  <si>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</si>
  <si>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</si>
  <si>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</si>
  <si>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</si>
  <si>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</si>
  <si>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</si>
  <si>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</si>
  <si>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</si>
  <si>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</si>
  <si>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</si>
  <si>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</si>
  <si>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</si>
  <si>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</si>
  <si>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</si>
  <si>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</si>
  <si>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</si>
  <si>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</si>
  <si>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</si>
  <si>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</si>
  <si>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</si>
  <si>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</si>
  <si>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</si>
  <si>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</si>
  <si>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</si>
  <si>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</si>
  <si>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</si>
  <si>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</si>
  <si>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</si>
  <si>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</si>
  <si>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</si>
  <si>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</si>
  <si>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</si>
  <si>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</si>
  <si>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</si>
  <si>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</si>
  <si>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</si>
  <si>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</si>
  <si>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</si>
  <si>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</si>
  <si>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</si>
  <si>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</si>
  <si>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</si>
  <si>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</si>
  <si>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</si>
  <si>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</si>
  <si>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</si>
  <si>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</si>
  <si>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</si>
  <si>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</si>
  <si>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</si>
  <si>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</si>
  <si>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</si>
  <si>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</si>
  <si>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</si>
  <si>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</si>
  <si>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</si>
  <si>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</si>
  <si>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</si>
  <si>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</si>
  <si>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</si>
  <si>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</si>
  <si>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</si>
  <si>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</si>
  <si>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</si>
  <si>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</si>
  <si>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</si>
  <si>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</si>
  <si>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</si>
  <si>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</si>
  <si>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</si>
  <si>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</si>
  <si>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</si>
  <si>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</si>
  <si>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</si>
  <si>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</si>
  <si>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</si>
  <si>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</si>
  <si>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</si>
  <si>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</si>
  <si>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</si>
  <si>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</si>
  <si>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</si>
  <si>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</si>
  <si>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</si>
  <si>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</si>
  <si>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</si>
  <si>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</si>
  <si>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</si>
  <si>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</si>
  <si>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</si>
  <si>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</si>
  <si>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</si>
  <si>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</si>
  <si>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</si>
  <si>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</si>
  <si>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</si>
  <si>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</si>
  <si>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</si>
  <si>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</si>
  <si>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</si>
  <si>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</si>
  <si>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</si>
  <si>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</si>
  <si>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</si>
  <si>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</si>
  <si>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</si>
  <si>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</si>
  <si>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</si>
  <si>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</si>
  <si>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</si>
  <si>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</si>
  <si>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</si>
  <si>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</si>
  <si>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</si>
  <si>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</si>
  <si>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</si>
  <si>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</si>
  <si>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</si>
  <si>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</si>
  <si>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</si>
  <si>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</si>
  <si>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</si>
  <si>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</si>
  <si>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</si>
  <si>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</si>
  <si>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</si>
  <si>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</si>
  <si>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</si>
  <si>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</si>
  <si>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</si>
  <si>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</si>
  <si>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</si>
  <si>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</si>
  <si>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</si>
  <si>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</si>
  <si>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</si>
  <si>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</si>
  <si>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</si>
  <si>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</si>
  <si>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</si>
  <si>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</si>
  <si>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</si>
  <si>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</si>
  <si>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</si>
  <si>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</si>
  <si>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</si>
  <si>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</si>
  <si>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</si>
  <si>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</si>
  <si>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</si>
  <si>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</si>
  <si>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</si>
  <si>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</si>
  <si>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</si>
  <si>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</si>
  <si>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</si>
  <si>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</si>
  <si>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</si>
  <si>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</si>
  <si>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</si>
  <si>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</si>
  <si>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</si>
  <si>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</si>
  <si>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</si>
  <si>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</si>
  <si>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</si>
  <si>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</si>
  <si>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</si>
  <si>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</si>
  <si>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</si>
  <si>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</si>
  <si>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</si>
  <si>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</si>
  <si>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</si>
  <si>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</si>
  <si>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</si>
  <si>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</si>
  <si>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</si>
  <si>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</si>
  <si>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</si>
  <si>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</si>
  <si>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</si>
  <si>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</si>
  <si>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</si>
  <si>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</si>
  <si>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</si>
  <si>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</si>
  <si>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</si>
  <si>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</si>
  <si>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</si>
  <si>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</si>
  <si>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</si>
  <si>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</si>
  <si>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</si>
  <si>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</si>
  <si>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</si>
  <si>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</si>
  <si>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</si>
  <si>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</si>
  <si>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</si>
  <si>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</si>
  <si>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</si>
  <si>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</si>
  <si>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</si>
  <si>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</si>
  <si>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</si>
  <si>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</si>
  <si>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</si>
  <si>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</si>
  <si>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</si>
  <si>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</si>
  <si>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</si>
  <si>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</si>
  <si>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</si>
  <si>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</si>
  <si>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</si>
  <si>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</si>
  <si>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</si>
  <si>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</si>
  <si>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</si>
  <si>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</si>
  <si>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</si>
  <si>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</si>
  <si>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</si>
  <si>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</si>
  <si>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</si>
  <si>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</si>
  <si>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</si>
  <si>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</si>
  <si>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</si>
  <si>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</si>
  <si>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</si>
  <si>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</si>
  <si>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</si>
  <si>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</si>
  <si>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</si>
  <si>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</si>
  <si>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</si>
  <si>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</si>
  <si>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</si>
  <si>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</si>
  <si>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</si>
  <si>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</si>
  <si>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</si>
  <si>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</si>
  <si>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</si>
  <si>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</si>
  <si>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</si>
  <si>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</si>
  <si>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</si>
  <si>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</si>
  <si>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</si>
  <si>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</si>
  <si>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</si>
  <si>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</si>
  <si>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</si>
  <si>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</si>
  <si>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</si>
  <si>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</si>
  <si>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</si>
  <si>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</si>
  <si>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</si>
  <si>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</si>
  <si>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</si>
  <si>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</si>
  <si>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</si>
  <si>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</si>
  <si>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</si>
  <si>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</si>
  <si>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</si>
  <si>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</si>
  <si>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</si>
  <si>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</si>
  <si>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</si>
  <si>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</si>
  <si>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</si>
  <si>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</si>
  <si>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</si>
  <si>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</si>
  <si>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</si>
  <si>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</si>
  <si>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</si>
  <si>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</si>
  <si>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</si>
  <si>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</si>
  <si>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</si>
  <si>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</si>
  <si>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</si>
  <si>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</si>
  <si>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</si>
  <si>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</si>
  <si>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</si>
  <si>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</si>
  <si>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</si>
  <si>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</si>
  <si>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</si>
  <si>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</si>
  <si>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</si>
  <si>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</si>
  <si>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</si>
  <si>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</si>
  <si>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</si>
  <si>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</si>
  <si>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</si>
  <si>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</si>
  <si>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</si>
  <si>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</si>
  <si>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</si>
  <si>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</si>
  <si>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</si>
  <si>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</si>
  <si>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</si>
  <si>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</si>
  <si>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</si>
  <si>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</si>
  <si>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</si>
  <si>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</si>
  <si>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</si>
  <si>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</si>
  <si>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</si>
  <si>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</si>
  <si>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</si>
  <si>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</si>
  <si>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</si>
  <si>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</si>
  <si>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</si>
  <si>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</si>
  <si>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</si>
  <si>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</si>
  <si>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</si>
  <si>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</si>
  <si>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</si>
  <si>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</si>
  <si>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</si>
  <si>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</si>
  <si>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</si>
  <si>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</si>
  <si>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</si>
  <si>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</si>
  <si>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</si>
  <si>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</si>
  <si>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</si>
  <si>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</si>
  <si>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</si>
  <si>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</si>
  <si>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</si>
  <si>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</si>
  <si>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</si>
  <si>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</si>
  <si>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</si>
  <si>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</si>
  <si>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</si>
  <si>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</si>
  <si>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</si>
  <si>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</si>
  <si>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</si>
  <si>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</si>
  <si>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</si>
  <si>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</si>
  <si>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</si>
  <si>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</si>
  <si>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</si>
  <si>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</si>
  <si>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</si>
  <si>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</si>
  <si>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</si>
  <si>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</si>
  <si>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</si>
  <si>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</si>
  <si>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</si>
  <si>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</si>
  <si>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</si>
  <si>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</si>
  <si>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</si>
  <si>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</si>
  <si>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</si>
  <si>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</si>
  <si>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</si>
  <si>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</si>
  <si>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</si>
  <si>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</si>
  <si>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</si>
  <si>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</si>
  <si>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</si>
  <si>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</si>
  <si>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</si>
  <si>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</si>
  <si>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</si>
  <si>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</si>
  <si>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</si>
  <si>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</si>
  <si>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</si>
  <si>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</si>
  <si>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</si>
  <si>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</si>
  <si>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</si>
  <si>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</si>
  <si>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</si>
  <si>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</si>
  <si>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</si>
  <si>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</si>
  <si>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</si>
  <si>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</si>
  <si>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</si>
  <si>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</si>
  <si>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</si>
  <si>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</si>
  <si>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</si>
  <si>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</si>
  <si>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</si>
  <si>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</si>
  <si>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</si>
  <si>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</si>
  <si>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</si>
  <si>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</si>
  <si>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</si>
  <si>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</si>
  <si>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</si>
  <si>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</si>
  <si>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</si>
  <si>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</si>
  <si>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</si>
  <si>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</si>
  <si>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</si>
  <si>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</si>
  <si>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</si>
  <si>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</si>
  <si>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</si>
  <si>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</si>
  <si>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</si>
  <si>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</si>
  <si>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</si>
  <si>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</si>
  <si>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</si>
  <si>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</si>
  <si>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</si>
  <si>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</si>
  <si>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</si>
  <si>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</si>
  <si>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</si>
  <si>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</si>
  <si>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</si>
  <si>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</si>
  <si>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</si>
  <si>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</si>
  <si>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</si>
  <si>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</si>
  <si>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</si>
  <si>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</si>
  <si>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</si>
  <si>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</si>
  <si>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</si>
  <si>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</si>
  <si>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</si>
  <si>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</si>
  <si>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</si>
  <si>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</si>
  <si>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</si>
  <si>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</si>
  <si>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</si>
  <si>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</si>
  <si>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</si>
  <si>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</si>
  <si>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</si>
  <si>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</si>
  <si>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</si>
  <si>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</si>
  <si>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</si>
  <si>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</si>
  <si>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</si>
  <si>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</si>
  <si>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</si>
  <si>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</si>
  <si>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</si>
  <si>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</si>
  <si>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</si>
  <si>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</si>
  <si>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</si>
  <si>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</si>
  <si>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</si>
  <si>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</si>
  <si>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</si>
  <si>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</si>
  <si>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</si>
  <si>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</si>
  <si>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</si>
  <si>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</si>
  <si>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</si>
  <si>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</si>
  <si>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</si>
  <si>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</si>
  <si>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</si>
  <si>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</si>
  <si>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</si>
  <si>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</si>
  <si>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</si>
  <si>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</si>
  <si>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</si>
  <si>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</si>
  <si>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</si>
  <si>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</si>
  <si>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</si>
  <si>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</si>
  <si>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</si>
  <si>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</si>
  <si>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</si>
  <si>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</si>
  <si>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</si>
  <si>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</si>
  <si>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</si>
  <si>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</si>
  <si>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</si>
  <si>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</si>
  <si>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</si>
  <si>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</si>
  <si>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</si>
  <si>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</si>
  <si>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</si>
  <si>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</si>
  <si>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</si>
  <si>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</si>
  <si>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</si>
  <si>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</si>
  <si>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</si>
  <si>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</si>
  <si>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</si>
  <si>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</si>
  <si>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</si>
  <si>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</si>
  <si>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</si>
  <si>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</si>
  <si>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</si>
  <si>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</si>
  <si>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</si>
  <si>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</si>
  <si>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</si>
  <si>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</si>
  <si>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</si>
  <si>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</si>
  <si>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</si>
  <si>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</si>
  <si>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</si>
  <si>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</si>
  <si>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</si>
  <si>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</si>
  <si>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</si>
  <si>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</si>
  <si>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</si>
  <si>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</si>
  <si>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</si>
  <si>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</si>
  <si>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</si>
  <si>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</si>
  <si>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</si>
  <si>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</si>
  <si>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</si>
  <si>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</si>
  <si>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</si>
  <si>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</si>
  <si>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</si>
  <si>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</si>
  <si>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</si>
  <si>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</si>
  <si>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</si>
  <si>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</si>
  <si>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</si>
  <si>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</si>
  <si>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</si>
  <si>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</si>
  <si>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</si>
  <si>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</si>
  <si>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</si>
  <si>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</si>
  <si>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</si>
  <si>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</si>
  <si>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</si>
  <si>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</si>
  <si>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</si>
  <si>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</si>
  <si>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</si>
  <si>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</si>
  <si>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</si>
  <si>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</si>
  <si>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</si>
  <si>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</si>
  <si>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</si>
  <si>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</si>
  <si>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</si>
  <si>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</si>
  <si>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</si>
  <si>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</si>
  <si>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</si>
  <si>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</si>
  <si>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</si>
  <si>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</si>
  <si>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</si>
  <si>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</si>
  <si>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</si>
  <si>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</si>
  <si>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</si>
  <si>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</si>
  <si>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</si>
  <si>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</si>
  <si>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</si>
  <si>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</si>
  <si>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</si>
  <si>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</si>
  <si>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</si>
  <si>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</si>
  <si>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</si>
  <si>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</si>
  <si>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</si>
  <si>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</si>
  <si>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</si>
  <si>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</si>
  <si>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</si>
  <si>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</si>
  <si>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</si>
  <si>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</si>
  <si>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</si>
  <si>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</si>
  <si>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</si>
  <si>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</si>
  <si>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</si>
  <si>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</si>
  <si>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</si>
  <si>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</si>
  <si>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</si>
  <si>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</si>
  <si>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</si>
  <si>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</si>
  <si>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</si>
  <si>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</si>
  <si>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</si>
  <si>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</si>
  <si>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</si>
  <si>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</si>
  <si>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</si>
  <si>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</si>
  <si>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</si>
  <si>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</si>
  <si>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</si>
  <si>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</si>
  <si>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</si>
  <si>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</si>
  <si>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</si>
  <si>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</si>
  <si>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</si>
  <si>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</si>
  <si>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</si>
  <si>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</si>
  <si>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</si>
  <si>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</si>
  <si>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</si>
  <si>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</si>
  <si>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</si>
  <si>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</si>
  <si>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</si>
  <si>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</si>
  <si>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</si>
  <si>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</si>
  <si>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</si>
  <si>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</si>
  <si>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</si>
  <si>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</si>
  <si>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</si>
  <si>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</si>
  <si>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</si>
  <si>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</si>
  <si>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</si>
  <si>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</si>
  <si>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</si>
  <si>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</si>
  <si>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</si>
  <si>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</si>
  <si>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</si>
  <si>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</si>
  <si>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</si>
  <si>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</si>
  <si>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</si>
  <si>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</si>
  <si>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</si>
  <si>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</si>
  <si>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</si>
  <si>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</si>
  <si>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</si>
  <si>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</si>
  <si>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</si>
  <si>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</si>
  <si>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</si>
  <si>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</si>
  <si>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</si>
  <si>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</si>
  <si>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</si>
  <si>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</si>
  <si>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</si>
  <si>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</si>
  <si>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</si>
  <si>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</si>
  <si>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</si>
  <si>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</si>
  <si>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</si>
  <si>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</si>
  <si>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</si>
  <si>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</si>
  <si>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</si>
  <si>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</si>
  <si>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</si>
  <si>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</si>
  <si>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</si>
  <si>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</si>
  <si>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</si>
  <si>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</si>
  <si>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</si>
  <si>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</si>
  <si>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</si>
  <si>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</si>
  <si>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</si>
  <si>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</si>
  <si>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</si>
  <si>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</si>
  <si>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</si>
  <si>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</si>
  <si>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</si>
  <si>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</si>
  <si>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</si>
  <si>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</si>
  <si>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</si>
  <si>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</si>
  <si>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</si>
  <si>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</si>
  <si>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</si>
  <si>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</si>
  <si>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</si>
  <si>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</si>
  <si>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</si>
  <si>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</si>
  <si>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</si>
  <si>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</si>
  <si>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</si>
  <si>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</si>
  <si>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</si>
  <si>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</si>
  <si>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</si>
  <si>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</si>
  <si>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</si>
  <si>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</si>
  <si>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</si>
  <si>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</si>
  <si>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</si>
  <si>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</si>
  <si>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</si>
  <si>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</si>
  <si>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</si>
  <si>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</si>
  <si>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</si>
  <si>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</si>
  <si>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</si>
  <si>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</si>
  <si>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</si>
  <si>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</si>
  <si>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</si>
  <si>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</si>
  <si>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</si>
  <si>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</si>
  <si>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</si>
  <si>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</si>
  <si>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</si>
  <si>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</si>
  <si>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</si>
  <si>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</si>
  <si>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</si>
  <si>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</si>
  <si>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</si>
  <si>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</si>
  <si>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</si>
  <si>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</si>
  <si>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</si>
  <si>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</si>
  <si>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</si>
  <si>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</si>
  <si>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</si>
  <si>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</si>
  <si>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</si>
  <si>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</si>
  <si>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</si>
  <si>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</si>
  <si>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</si>
  <si>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</si>
  <si>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</si>
  <si>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</si>
  <si>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</si>
  <si>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</si>
  <si>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</si>
  <si>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</si>
  <si>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</si>
  <si>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</si>
  <si>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</si>
  <si>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</si>
  <si>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</si>
  <si>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</si>
  <si>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</si>
  <si>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</si>
  <si>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</si>
  <si>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</si>
  <si>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</si>
  <si>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</si>
  <si>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</si>
  <si>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</si>
  <si>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</si>
  <si>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</si>
  <si>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</si>
  <si>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</si>
  <si>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</si>
  <si>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</si>
  <si>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</si>
  <si>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</si>
  <si>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</si>
  <si>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</si>
  <si>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</si>
  <si>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</si>
  <si>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</si>
  <si>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</si>
  <si>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</si>
  <si>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</si>
  <si>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</si>
  <si>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</si>
  <si>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</si>
  <si>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</si>
  <si>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</si>
  <si>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</si>
  <si>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</si>
  <si>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</si>
  <si>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</si>
  <si>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</si>
  <si>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</si>
  <si>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</si>
  <si>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</si>
  <si>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</si>
  <si>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</si>
  <si>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</si>
  <si>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</si>
  <si>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</si>
  <si>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</si>
  <si>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</si>
  <si>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</si>
  <si>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</si>
  <si>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</si>
  <si>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</si>
  <si>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</si>
  <si>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</si>
  <si>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</si>
  <si>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</si>
  <si>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</si>
  <si>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</si>
  <si>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</si>
  <si>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</si>
  <si>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</si>
  <si>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</si>
  <si>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</si>
  <si>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</si>
  <si>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</si>
  <si>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</si>
  <si>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</si>
  <si>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</si>
  <si>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</si>
  <si>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</si>
  <si>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</si>
  <si>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</si>
  <si>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</si>
  <si>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</si>
  <si>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</si>
  <si>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</si>
  <si>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</si>
  <si>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</si>
  <si>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</si>
  <si>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</si>
  <si>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</si>
  <si>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</si>
  <si>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</si>
  <si>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</si>
  <si>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</si>
  <si>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</si>
  <si>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</si>
  <si>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</si>
  <si>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</si>
  <si>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</si>
  <si>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</si>
  <si>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</si>
  <si>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</si>
  <si>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</si>
  <si>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</si>
  <si>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</si>
  <si>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</si>
  <si>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</si>
  <si>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</si>
  <si>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</si>
  <si>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</si>
  <si>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</si>
  <si>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</si>
  <si>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</si>
  <si>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</si>
  <si>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</si>
  <si>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</si>
  <si>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</si>
  <si>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</si>
  <si>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</si>
  <si>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</si>
  <si>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</si>
  <si>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</si>
  <si>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</si>
  <si>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</si>
  <si>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</si>
  <si>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</si>
  <si>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</si>
  <si>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</si>
  <si>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</si>
  <si>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</si>
  <si>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</si>
  <si>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</si>
  <si>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</si>
  <si>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</si>
  <si>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</si>
  <si>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</si>
  <si>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</si>
  <si>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</si>
  <si>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</si>
  <si>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</si>
  <si>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</si>
  <si>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</si>
  <si>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</si>
  <si>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</si>
  <si>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</si>
  <si>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</si>
  <si>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</si>
  <si>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</si>
  <si>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</si>
  <si>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</si>
  <si>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</si>
  <si>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</si>
  <si>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</si>
  <si>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</si>
  <si>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</si>
  <si>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</si>
  <si>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</si>
  <si>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</si>
  <si>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</si>
  <si>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</si>
  <si>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</si>
  <si>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</si>
  <si>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</si>
  <si>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</si>
  <si>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</si>
  <si>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</si>
  <si>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</si>
  <si>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</si>
  <si>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</si>
  <si>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</si>
  <si>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</si>
  <si>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</si>
  <si>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</si>
  <si>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</si>
  <si>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</si>
  <si>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</si>
  <si>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</si>
  <si>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</si>
  <si>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</si>
  <si>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</si>
  <si>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</si>
  <si>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</si>
  <si>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</si>
  <si>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</si>
  <si>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</si>
  <si>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</si>
  <si>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</si>
  <si>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</si>
  <si>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</si>
  <si>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</si>
  <si>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</si>
  <si>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</si>
  <si>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</si>
  <si>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</si>
  <si>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</si>
  <si>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</si>
  <si>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</si>
  <si>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</si>
  <si>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</si>
  <si>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</si>
  <si>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</si>
  <si>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</si>
  <si>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</si>
  <si>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</si>
  <si>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</si>
  <si>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</si>
  <si>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</si>
  <si>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</si>
  <si>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</si>
  <si>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</si>
  <si>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</si>
  <si>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</si>
  <si>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</si>
  <si>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</si>
  <si>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</si>
  <si>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</si>
  <si>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</si>
  <si>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</si>
  <si>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</si>
  <si>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</si>
  <si>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</si>
  <si>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</si>
  <si>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</si>
  <si>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</si>
  <si>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</si>
  <si>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</si>
  <si>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</si>
  <si>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</si>
  <si>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</si>
  <si>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</si>
  <si>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</si>
  <si>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</si>
  <si>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</si>
  <si>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</si>
  <si>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</si>
  <si>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</si>
  <si>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</si>
  <si>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</si>
  <si>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</si>
  <si>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</si>
  <si>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</si>
  <si>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</si>
  <si>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</si>
  <si>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</si>
  <si>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</si>
  <si>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</si>
  <si>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</si>
  <si>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</si>
  <si>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</si>
  <si>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</si>
  <si>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</si>
  <si>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</si>
  <si>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</si>
  <si>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</si>
  <si>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</si>
  <si>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</si>
  <si>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</si>
  <si>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</si>
  <si>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</si>
  <si>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</si>
  <si>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</si>
  <si>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</si>
  <si>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</si>
  <si>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</si>
  <si>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</si>
  <si>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</si>
  <si>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</si>
  <si>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</si>
  <si>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</si>
  <si>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</si>
  <si>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</si>
  <si>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</si>
  <si>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</si>
  <si>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</si>
  <si>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</si>
  <si>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</si>
  <si>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</si>
  <si>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</si>
  <si>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</si>
  <si>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</si>
  <si>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</si>
  <si>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</si>
  <si>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</si>
  <si>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</si>
  <si>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</si>
  <si>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</si>
  <si>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</si>
  <si>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</si>
  <si>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</si>
  <si>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</si>
  <si>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</si>
  <si>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</si>
  <si>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</si>
  <si>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</si>
  <si>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</si>
  <si>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</si>
  <si>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</si>
  <si>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</si>
  <si>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</si>
  <si>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</si>
  <si>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</si>
  <si>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</si>
  <si>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</si>
  <si>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</si>
  <si>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</si>
  <si>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</si>
  <si>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</si>
  <si>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</si>
  <si>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</si>
  <si>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</si>
  <si>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</si>
  <si>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</si>
  <si>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</si>
  <si>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</si>
  <si>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</si>
  <si>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</si>
  <si>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</si>
  <si>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</si>
  <si>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</si>
  <si>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</si>
  <si>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</si>
  <si>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</si>
  <si>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</si>
  <si>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</si>
  <si>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</si>
  <si>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</si>
  <si>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</si>
  <si>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</si>
  <si>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</si>
  <si>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</si>
  <si>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</si>
  <si>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</si>
  <si>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</si>
  <si>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</si>
  <si>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</si>
  <si>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</si>
  <si>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</si>
  <si>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</si>
  <si>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</si>
  <si>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</si>
  <si>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</si>
  <si>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</si>
  <si>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</si>
  <si>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</si>
  <si>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</si>
  <si>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</si>
  <si>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</si>
  <si>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</si>
  <si>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</si>
  <si>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</si>
  <si>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</si>
  <si>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</si>
  <si>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</si>
  <si>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</si>
  <si>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</si>
  <si>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</si>
  <si>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</si>
  <si>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</si>
  <si>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</si>
  <si>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</si>
  <si>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</si>
  <si>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</si>
  <si>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</si>
  <si>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</si>
  <si>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</si>
  <si>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</si>
  <si>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</si>
  <si>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</si>
  <si>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</si>
  <si>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</si>
  <si>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</si>
  <si>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</si>
  <si>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</si>
  <si>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</si>
  <si>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</si>
  <si>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</si>
  <si>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</si>
  <si>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</si>
  <si>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</si>
  <si>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</si>
  <si>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</si>
  <si>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</si>
  <si>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</si>
  <si>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</si>
  <si>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</si>
  <si>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</si>
  <si>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</si>
  <si>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</si>
  <si>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</si>
  <si>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</si>
  <si>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</si>
  <si>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</si>
  <si>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</si>
  <si>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</si>
  <si>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</si>
  <si>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</si>
  <si>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</si>
  <si>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</si>
  <si>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</si>
  <si>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</si>
  <si>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</si>
  <si>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</si>
  <si>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</si>
  <si>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</si>
  <si>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</si>
  <si>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</si>
  <si>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</si>
  <si>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</si>
  <si>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</si>
  <si>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</si>
  <si>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</si>
  <si>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</si>
  <si>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</si>
  <si>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</si>
  <si>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</si>
  <si>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</si>
  <si>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</si>
  <si>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</si>
  <si>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</si>
  <si>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</si>
  <si>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</si>
  <si>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</si>
  <si>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</si>
  <si>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</si>
  <si>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</si>
  <si>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</si>
  <si>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</si>
  <si>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</si>
  <si>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</si>
  <si>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</si>
  <si>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</si>
  <si>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</si>
  <si>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</si>
  <si>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</si>
  <si>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</si>
  <si>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</si>
  <si>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</si>
  <si>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</si>
  <si>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</si>
  <si>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</si>
  <si>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</si>
  <si>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</si>
  <si>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</si>
  <si>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</si>
  <si>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</si>
  <si>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</si>
  <si>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</si>
  <si>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</si>
  <si>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</si>
  <si>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</si>
  <si>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</si>
  <si>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</si>
  <si>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</si>
  <si>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</si>
  <si>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</si>
  <si>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</si>
  <si>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</si>
  <si>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</si>
  <si>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</si>
  <si>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</si>
  <si>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</si>
  <si>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</si>
  <si>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</si>
  <si>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</si>
  <si>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</si>
  <si>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</si>
  <si>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</si>
  <si>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</si>
  <si>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</si>
  <si>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</si>
  <si>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</si>
  <si>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</si>
  <si>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</si>
  <si>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</si>
  <si>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</si>
  <si>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</si>
  <si>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</si>
  <si>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</si>
  <si>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</si>
  <si>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</si>
  <si>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</si>
  <si>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</si>
  <si>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</si>
  <si>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</si>
  <si>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</si>
  <si>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</si>
  <si>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</si>
  <si>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</si>
  <si>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</si>
  <si>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</si>
  <si>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</si>
  <si>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</si>
  <si>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</si>
  <si>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</si>
  <si>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</si>
  <si>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</si>
  <si>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</si>
  <si>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</si>
  <si>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</si>
  <si>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</si>
  <si>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</si>
  <si>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</si>
  <si>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</si>
  <si>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</si>
  <si>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</si>
  <si>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</si>
  <si>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</si>
  <si>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</si>
  <si>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</si>
  <si>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</si>
  <si>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</si>
  <si>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</si>
  <si>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</si>
  <si>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</si>
  <si>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</si>
  <si>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</si>
  <si>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</si>
  <si>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</si>
  <si>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</si>
  <si>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</si>
  <si>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</si>
  <si>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</si>
  <si>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</si>
  <si>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</si>
  <si>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</si>
  <si>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</si>
  <si>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</si>
  <si>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</si>
  <si>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</si>
  <si>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</si>
  <si>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</si>
  <si>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</si>
  <si>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</si>
  <si>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</si>
  <si>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</si>
  <si>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</si>
  <si>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</si>
  <si>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</si>
  <si>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</si>
  <si>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</si>
  <si>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</si>
  <si>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</si>
  <si>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</si>
  <si>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</si>
  <si>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</si>
  <si>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</si>
  <si>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</si>
  <si>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</si>
  <si>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</si>
  <si>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</si>
  <si>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</si>
  <si>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</si>
  <si>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</si>
  <si>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</si>
  <si>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</si>
  <si>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</si>
  <si>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</si>
  <si>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</si>
  <si>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</si>
  <si>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</si>
  <si>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</si>
  <si>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</si>
  <si>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</si>
  <si>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</si>
  <si>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</si>
  <si>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</si>
  <si>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</si>
  <si>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</si>
  <si>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</si>
  <si>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</si>
  <si>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</si>
  <si>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</si>
  <si>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</si>
  <si>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</si>
  <si>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</si>
  <si>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</si>
  <si>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</si>
  <si>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</si>
  <si>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</si>
  <si>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</si>
  <si>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</si>
  <si>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</si>
  <si>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</si>
  <si>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</si>
  <si>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</si>
  <si>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</si>
  <si>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</si>
  <si>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</si>
  <si>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</si>
  <si>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</si>
  <si>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</si>
  <si>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</si>
  <si>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</si>
  <si>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</si>
  <si>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</si>
  <si>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</si>
  <si>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</si>
  <si>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</si>
  <si>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</si>
  <si>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</si>
  <si>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</si>
  <si>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</si>
  <si>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</si>
  <si>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</si>
  <si>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</si>
  <si>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</si>
  <si>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</si>
  <si>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</si>
  <si>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</si>
  <si>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</si>
  <si>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</si>
  <si>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</si>
  <si>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</si>
  <si>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</si>
  <si>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</si>
  <si>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</si>
  <si>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</si>
  <si>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</si>
  <si>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</si>
  <si>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</si>
  <si>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</si>
  <si>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</si>
  <si>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</si>
  <si>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</si>
  <si>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</si>
  <si>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</si>
  <si>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</si>
  <si>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</si>
  <si>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</si>
  <si>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</si>
  <si>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</si>
  <si>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</si>
  <si>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</si>
  <si>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</si>
  <si>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</si>
  <si>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</si>
  <si>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</si>
  <si>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</si>
  <si>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</si>
  <si>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</si>
  <si>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</si>
  <si>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</si>
  <si>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</si>
  <si>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</si>
  <si>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</si>
  <si>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</si>
  <si>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</si>
  <si>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</si>
  <si>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</si>
  <si>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</si>
  <si>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</si>
  <si>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</si>
  <si>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</si>
  <si>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</si>
  <si>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</si>
  <si>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</si>
  <si>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</si>
  <si>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</si>
  <si>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</si>
  <si>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</si>
  <si>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</si>
  <si>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</si>
  <si>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</si>
  <si>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</si>
  <si>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</si>
  <si>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</si>
  <si>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</si>
  <si>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</si>
  <si>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</si>
  <si>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</si>
  <si>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</si>
  <si>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</si>
  <si>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</si>
  <si>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</si>
  <si>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</si>
  <si>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</si>
  <si>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</si>
  <si>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</si>
  <si>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</si>
  <si>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</si>
  <si>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</si>
  <si>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</si>
  <si>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</si>
  <si>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</si>
  <si>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</si>
  <si>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</si>
  <si>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</si>
  <si>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</si>
  <si>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</si>
  <si>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</si>
  <si>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</si>
  <si>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</si>
  <si>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</si>
  <si>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</si>
  <si>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</si>
  <si>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</si>
  <si>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</si>
  <si>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</si>
  <si>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</si>
  <si>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</si>
  <si>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</si>
  <si>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</si>
  <si>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</si>
  <si>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</si>
  <si>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</si>
  <si>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</si>
  <si>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</si>
  <si>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</si>
  <si>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</si>
  <si>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</si>
  <si>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</si>
  <si>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</si>
  <si>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</si>
  <si>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</si>
  <si>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</si>
  <si>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</si>
  <si>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</si>
  <si>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</si>
  <si>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</si>
  <si>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</si>
  <si>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</si>
  <si>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</si>
  <si>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</si>
  <si>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</si>
  <si>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</si>
  <si>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</si>
  <si>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</si>
  <si>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</si>
  <si>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</si>
  <si>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</si>
  <si>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</si>
  <si>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</si>
  <si>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</si>
  <si>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</si>
  <si>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</si>
  <si>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</si>
  <si>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</si>
  <si>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</si>
  <si>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</si>
  <si>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</si>
  <si>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</si>
  <si>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</si>
  <si>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</si>
  <si>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</si>
  <si>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</si>
  <si>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</si>
  <si>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</si>
  <si>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</si>
  <si>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</si>
  <si>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</si>
  <si>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</si>
  <si>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</si>
  <si>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</si>
  <si>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</si>
  <si>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</si>
  <si>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</si>
  <si>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</si>
  <si>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</si>
  <si>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</si>
  <si>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</si>
  <si>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</si>
  <si>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</si>
  <si>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</si>
  <si>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</si>
  <si>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</si>
  <si>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</si>
  <si>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</si>
  <si>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</si>
  <si>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</si>
  <si>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</si>
  <si>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</si>
  <si>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</si>
  <si>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</si>
  <si>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</si>
  <si>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</si>
  <si>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</si>
  <si>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</si>
  <si>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</si>
  <si>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</si>
  <si>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</si>
  <si>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</si>
  <si>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</si>
  <si>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</si>
  <si>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</si>
  <si>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</si>
  <si>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</si>
  <si>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</si>
  <si>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</si>
  <si>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</si>
  <si>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</si>
  <si>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</si>
  <si>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</si>
  <si>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</si>
  <si>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</si>
  <si>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</si>
  <si>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</si>
  <si>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</si>
  <si>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</si>
  <si>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</si>
  <si>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</si>
  <si>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</si>
  <si>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</si>
  <si>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</si>
  <si>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</si>
  <si>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</si>
  <si>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</si>
  <si>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</si>
  <si>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</si>
  <si>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</si>
  <si>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</si>
  <si>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</si>
  <si>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</si>
  <si>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</si>
  <si>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</si>
  <si>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</si>
  <si>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</si>
  <si>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</si>
  <si>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</si>
  <si>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</si>
  <si>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</si>
  <si>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</si>
  <si>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</si>
  <si>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</si>
  <si>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</si>
  <si>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</si>
  <si>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</si>
  <si>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</si>
  <si>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</si>
  <si>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</si>
  <si>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</si>
  <si>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</si>
  <si>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</si>
  <si>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</si>
  <si>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</si>
  <si>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</si>
  <si>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</si>
  <si>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</si>
  <si>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</si>
  <si>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</si>
  <si>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</si>
  <si>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</si>
  <si>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</si>
  <si>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</si>
  <si>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</si>
  <si>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</si>
  <si>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</si>
  <si>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</si>
  <si>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</si>
  <si>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</si>
  <si>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</si>
  <si>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</si>
  <si>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</si>
  <si>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</si>
  <si>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</si>
  <si>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</si>
  <si>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</si>
  <si>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</si>
  <si>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</si>
  <si>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</si>
  <si>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</si>
  <si>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</si>
  <si>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</si>
  <si>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</si>
  <si>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</si>
  <si>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</si>
  <si>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</si>
  <si>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</si>
  <si>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</si>
  <si>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</si>
  <si>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</si>
  <si>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</si>
  <si>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</si>
  <si>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</si>
  <si>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</si>
  <si>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</si>
  <si>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</si>
  <si>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</si>
  <si>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</si>
  <si>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</si>
  <si>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</si>
  <si>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</si>
  <si>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</si>
  <si>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</si>
  <si>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</si>
  <si>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</si>
  <si>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</si>
  <si>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</si>
  <si>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</si>
  <si>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</si>
  <si>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</si>
  <si>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</si>
  <si>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</si>
  <si>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</si>
  <si>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</si>
  <si>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</si>
  <si>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</si>
  <si>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</si>
  <si>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</si>
  <si>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</si>
  <si>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</si>
  <si>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</si>
  <si>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</si>
  <si>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</si>
  <si>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</si>
  <si>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</si>
  <si>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</si>
  <si>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</si>
  <si>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</si>
  <si>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</si>
  <si>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</si>
  <si>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</si>
  <si>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</si>
  <si>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</si>
  <si>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</si>
  <si>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</si>
  <si>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</si>
  <si>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</si>
  <si>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</si>
  <si>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</si>
  <si>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</si>
  <si>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</si>
  <si>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</si>
  <si>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</si>
  <si>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</si>
  <si>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</si>
  <si>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</si>
  <si>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</si>
  <si>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</si>
  <si>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</si>
  <si>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</si>
  <si>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</si>
  <si>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</si>
  <si>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</si>
  <si>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</si>
  <si>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</si>
  <si>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</si>
  <si>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</si>
  <si>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</si>
  <si>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</si>
  <si>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</si>
  <si>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</si>
  <si>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</si>
  <si>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</si>
  <si>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</si>
  <si>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</si>
  <si>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</si>
  <si>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</si>
  <si>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</si>
  <si>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</si>
  <si>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</si>
  <si>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</si>
  <si>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</si>
  <si>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</si>
  <si>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</si>
  <si>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</si>
  <si>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</si>
  <si>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</si>
  <si>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</si>
  <si>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</si>
  <si>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</si>
  <si>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</si>
  <si>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</si>
  <si>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</si>
  <si>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</si>
  <si>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</si>
  <si>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</si>
  <si>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</si>
  <si>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</si>
  <si>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</si>
  <si>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</si>
  <si>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</si>
  <si>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</si>
  <si>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</si>
  <si>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</si>
  <si>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</si>
  <si>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</si>
  <si>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</si>
  <si>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</si>
  <si>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</si>
  <si>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</si>
  <si>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</si>
  <si>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</si>
  <si>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</si>
  <si>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</si>
  <si>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</si>
  <si>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</si>
  <si>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</si>
  <si>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</si>
  <si>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</si>
  <si>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</si>
  <si>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</si>
  <si>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</si>
  <si>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</si>
  <si>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</si>
  <si>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</si>
  <si>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</si>
  <si>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</si>
  <si>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</si>
  <si>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</si>
  <si>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</si>
  <si>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</si>
  <si>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</si>
  <si>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</si>
  <si>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</si>
  <si>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</si>
  <si>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</si>
  <si>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</si>
  <si>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</si>
  <si>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</si>
  <si>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</si>
  <si>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</si>
  <si>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</si>
  <si>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</si>
  <si>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</si>
  <si>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</si>
  <si>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</si>
  <si>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</si>
  <si>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</si>
  <si>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</si>
  <si>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</si>
  <si>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</si>
  <si>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</si>
  <si>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</si>
  <si>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</si>
  <si>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</si>
  <si>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</si>
  <si>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</si>
  <si>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</si>
  <si>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</si>
  <si>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</si>
  <si>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</si>
  <si>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</si>
  <si>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</si>
  <si>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</si>
  <si>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</si>
  <si>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</si>
  <si>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</si>
  <si>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</si>
  <si>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</si>
  <si>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</si>
  <si>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</si>
  <si>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</si>
  <si>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</si>
  <si>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</si>
  <si>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</si>
  <si>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</si>
  <si>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</si>
  <si>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</si>
  <si>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</si>
  <si>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</si>
  <si>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</si>
  <si>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</si>
  <si>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</si>
  <si>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</si>
  <si>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</si>
  <si>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</si>
  <si>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</si>
  <si>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</si>
  <si>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</si>
  <si>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</si>
  <si>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</si>
  <si>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</si>
  <si>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</si>
  <si>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</si>
  <si>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</si>
  <si>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</si>
  <si>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</si>
  <si>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</si>
  <si>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</si>
  <si>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</si>
  <si>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</si>
  <si>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</si>
  <si>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</si>
  <si>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</si>
  <si>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</si>
  <si>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</si>
  <si>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</si>
  <si>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</si>
  <si>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</si>
  <si>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</si>
  <si>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</si>
  <si>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</si>
  <si>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</si>
  <si>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</si>
  <si>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</si>
  <si>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</si>
  <si>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</si>
  <si>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</si>
  <si>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</si>
  <si>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</si>
  <si>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</si>
  <si>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</si>
  <si>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</si>
  <si>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</si>
  <si>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</si>
  <si>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</si>
  <si>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</si>
  <si>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</si>
  <si>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</si>
  <si>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</si>
  <si>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</si>
  <si>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</si>
  <si>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</si>
  <si>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</si>
  <si>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</si>
  <si>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</si>
  <si>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</si>
  <si>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</si>
  <si>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</si>
  <si>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</si>
  <si>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</si>
  <si>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</si>
  <si>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</si>
  <si>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</si>
  <si>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</si>
  <si>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</si>
  <si>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</si>
  <si>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</si>
  <si>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</si>
  <si>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</si>
  <si>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</si>
  <si>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</si>
  <si>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</si>
  <si>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</si>
  <si>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</si>
  <si>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</si>
  <si>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</si>
  <si>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</si>
  <si>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</si>
  <si>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</si>
  <si>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</si>
  <si>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</si>
  <si>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</si>
  <si>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</si>
  <si>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</si>
  <si>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</si>
  <si>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</si>
  <si>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</si>
  <si>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</si>
  <si>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</si>
  <si>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</si>
  <si>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</si>
  <si>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</si>
  <si>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</si>
  <si>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</si>
  <si>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</si>
  <si>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</si>
  <si>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</si>
  <si>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</si>
  <si>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</si>
  <si>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</si>
  <si>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</si>
  <si>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</si>
  <si>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</si>
  <si>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</si>
  <si>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</si>
  <si>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</si>
  <si>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</si>
  <si>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</si>
  <si>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</si>
  <si>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</si>
  <si>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</si>
  <si>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</si>
  <si>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</si>
  <si>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</si>
  <si>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</si>
  <si>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</si>
  <si>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</si>
  <si>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</si>
  <si>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</si>
  <si>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</si>
  <si>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</si>
  <si>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</si>
  <si>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</si>
  <si>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</si>
  <si>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</si>
  <si>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</si>
  <si>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</si>
  <si>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</si>
  <si>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</si>
  <si>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</si>
  <si>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</si>
  <si>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</si>
  <si>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</si>
  <si>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</si>
  <si>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</si>
  <si>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</si>
  <si>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</si>
  <si>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</si>
  <si>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</si>
  <si>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</si>
  <si>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</si>
  <si>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</si>
  <si>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</si>
  <si>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</si>
  <si>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</si>
  <si>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</si>
  <si>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</si>
  <si>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</si>
  <si>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</si>
  <si>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</si>
  <si>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</si>
  <si>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</si>
  <si>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</si>
  <si>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</si>
  <si>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</si>
  <si>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</si>
  <si>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</si>
  <si>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</si>
  <si>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</si>
  <si>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</si>
  <si>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</si>
  <si>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</si>
  <si>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</si>
  <si>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</si>
  <si>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</si>
  <si>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</si>
  <si>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</si>
  <si>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</si>
  <si>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</si>
  <si>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</si>
  <si>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</si>
  <si>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</si>
  <si>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</si>
  <si>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</si>
  <si>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</si>
  <si>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</si>
  <si>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</si>
  <si>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</si>
  <si>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</si>
  <si>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</si>
  <si>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</si>
  <si>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</si>
  <si>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</si>
  <si>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</si>
  <si>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</si>
  <si>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</si>
  <si>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</si>
  <si>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</si>
  <si>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</si>
  <si>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</si>
  <si>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</si>
  <si>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</si>
  <si>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</si>
  <si>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</si>
  <si>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</si>
  <si>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</si>
  <si>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</si>
  <si>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</si>
  <si>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</si>
  <si>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</si>
  <si>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</si>
  <si>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</si>
  <si>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</si>
  <si>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</si>
  <si>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</si>
  <si>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</si>
  <si>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</si>
  <si>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</si>
  <si>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</si>
  <si>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</si>
  <si>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</si>
  <si>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</si>
  <si>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</si>
  <si>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</si>
  <si>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</si>
  <si>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</si>
  <si>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</si>
  <si>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</si>
  <si>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</si>
  <si>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</si>
  <si>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</si>
  <si>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</si>
  <si>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</si>
  <si>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</si>
  <si>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</si>
  <si>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</si>
  <si>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</si>
  <si>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</si>
  <si>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</si>
  <si>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</si>
  <si>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</si>
  <si>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</si>
  <si>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</si>
  <si>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</si>
  <si>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</si>
  <si>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</si>
  <si>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</si>
  <si>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</si>
  <si>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</si>
  <si>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</si>
  <si>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</si>
  <si>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</si>
  <si>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</si>
  <si>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</si>
  <si>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</si>
  <si>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</si>
  <si>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</si>
  <si>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</si>
  <si>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</si>
  <si>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</si>
  <si>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</si>
  <si>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</si>
  <si>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</si>
  <si>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</si>
  <si>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</si>
  <si>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</si>
  <si>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</si>
  <si>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</si>
  <si>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</si>
  <si>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</si>
  <si>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</si>
  <si>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</si>
  <si>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</si>
  <si>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</si>
  <si>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</si>
  <si>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</si>
  <si>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</si>
  <si>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</si>
  <si>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</si>
  <si>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</si>
  <si>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</si>
  <si>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</si>
  <si>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</si>
  <si>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</si>
  <si>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</si>
  <si>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</si>
  <si>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</si>
  <si>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</si>
  <si>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</si>
  <si>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</si>
  <si>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</si>
  <si>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</si>
  <si>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</si>
  <si>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</si>
  <si>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</si>
  <si>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</si>
  <si>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</si>
  <si>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</si>
  <si>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</si>
  <si>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</si>
  <si>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</si>
  <si>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</si>
  <si>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</si>
  <si>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</si>
  <si>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</si>
  <si>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</si>
  <si>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</si>
  <si>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</si>
  <si>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</si>
  <si>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</si>
  <si>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</si>
  <si>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</si>
  <si>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</si>
  <si>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</si>
  <si>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</si>
  <si>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</si>
  <si>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</si>
  <si>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</si>
  <si>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</si>
  <si>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</si>
  <si>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</si>
  <si>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</si>
  <si>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</si>
  <si>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</si>
  <si>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</si>
  <si>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</si>
  <si>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</si>
  <si>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</si>
  <si>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</si>
  <si>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</si>
  <si>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</si>
  <si>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</si>
  <si>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</si>
  <si>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</si>
  <si>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</si>
  <si>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</si>
  <si>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</si>
  <si>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</si>
  <si>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</si>
  <si>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</si>
  <si>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</si>
  <si>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</si>
  <si>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</si>
  <si>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</si>
  <si>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</si>
  <si>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</si>
  <si>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</si>
  <si>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</si>
  <si>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</si>
  <si>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</si>
  <si>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</si>
  <si>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</si>
  <si>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</si>
  <si>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</si>
  <si>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</si>
  <si>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</si>
  <si>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</si>
  <si>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</si>
  <si>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</si>
  <si>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</si>
  <si>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</si>
  <si>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</si>
  <si>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</si>
  <si>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</si>
  <si>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</si>
  <si>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</si>
  <si>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</si>
  <si>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</si>
  <si>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</si>
  <si>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</si>
  <si>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</si>
  <si>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</si>
  <si>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</si>
  <si>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</si>
  <si>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</si>
  <si>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</si>
  <si>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</si>
  <si>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</si>
  <si>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</si>
  <si>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</si>
  <si>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</si>
  <si>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</si>
  <si>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</si>
  <si>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</si>
  <si>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</si>
  <si>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</si>
  <si>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</si>
  <si>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</si>
  <si>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</si>
  <si>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</si>
  <si>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</si>
  <si>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</si>
  <si>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</si>
  <si>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</si>
  <si>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</si>
  <si>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</si>
  <si>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</si>
  <si>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</si>
  <si>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</si>
  <si>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</si>
  <si>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</si>
  <si>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</si>
  <si>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</si>
  <si>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</si>
  <si>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</si>
  <si>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</si>
  <si>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</si>
  <si>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</si>
  <si>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</si>
  <si>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</si>
  <si>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</si>
  <si>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</si>
  <si>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</si>
  <si>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</si>
  <si>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</si>
  <si>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</si>
  <si>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</si>
  <si>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</si>
  <si>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</si>
  <si>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</si>
  <si>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</si>
  <si>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</si>
  <si>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</si>
  <si>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</si>
  <si>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</si>
  <si>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</si>
  <si>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</si>
  <si>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</si>
  <si>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</si>
  <si>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</si>
  <si>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</si>
  <si>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</si>
  <si>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</si>
  <si>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</si>
  <si>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</si>
  <si>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</si>
  <si>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</si>
  <si>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</si>
  <si>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</si>
  <si>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</si>
  <si>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</si>
  <si>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</si>
  <si>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</si>
  <si>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</si>
  <si>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</si>
  <si>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</si>
  <si>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</si>
  <si>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</si>
  <si>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</si>
  <si>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</si>
  <si>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</si>
  <si>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</si>
  <si>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</si>
  <si>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</si>
  <si>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</si>
  <si>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</si>
  <si>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</si>
  <si>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</si>
  <si>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</si>
  <si>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</si>
  <si>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</si>
  <si>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</si>
  <si>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</si>
  <si>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</si>
  <si>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</si>
  <si>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</si>
  <si>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</si>
  <si>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</si>
  <si>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</si>
  <si>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</si>
  <si>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</si>
  <si>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</si>
  <si>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</si>
  <si>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</si>
  <si>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</si>
  <si>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</si>
  <si>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</si>
  <si>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</si>
  <si>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</si>
  <si>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</si>
  <si>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</si>
  <si>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</si>
  <si>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</si>
  <si>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</si>
  <si>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</si>
  <si>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</si>
  <si>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</si>
  <si>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</si>
  <si>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</si>
  <si>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</si>
  <si>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</si>
  <si>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</si>
  <si>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</si>
  <si>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</si>
  <si>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</si>
  <si>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</si>
  <si>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</si>
  <si>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</si>
  <si>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</si>
  <si>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</si>
  <si>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</si>
  <si>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</si>
  <si>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</si>
  <si>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</si>
  <si>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</si>
  <si>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</si>
  <si>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</si>
  <si>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</si>
  <si>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</si>
  <si>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</si>
  <si>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</si>
  <si>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</si>
  <si>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</si>
  <si>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</si>
  <si>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</si>
  <si>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</si>
  <si>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</si>
  <si>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</si>
  <si>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</si>
  <si>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</si>
  <si>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</si>
  <si>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</si>
  <si>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</si>
  <si>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</si>
  <si>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</si>
  <si>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</si>
  <si>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</si>
  <si>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</si>
  <si>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</si>
  <si>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</si>
  <si>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</si>
  <si>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</si>
  <si>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</si>
  <si>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</si>
  <si>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</si>
  <si>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</si>
  <si>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</si>
  <si>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</si>
  <si>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</si>
  <si>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</si>
  <si>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</si>
  <si>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</si>
  <si>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</si>
  <si>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</si>
  <si>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</si>
  <si>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</si>
  <si>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</si>
  <si>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</si>
  <si>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</si>
  <si>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</si>
  <si>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</si>
  <si>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</si>
  <si>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</si>
  <si>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</si>
  <si>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</si>
  <si>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</si>
  <si>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</si>
  <si>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</si>
  <si>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</si>
  <si>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</si>
  <si>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</si>
  <si>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</si>
  <si>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</si>
  <si>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</si>
  <si>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</si>
  <si>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</si>
  <si>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</si>
  <si>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</si>
  <si>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</si>
  <si>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</si>
  <si>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</si>
  <si>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</si>
  <si>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</si>
  <si>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</si>
  <si>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</si>
  <si>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</si>
  <si>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</si>
  <si>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</si>
  <si>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</si>
  <si>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</si>
  <si>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</si>
  <si>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</si>
  <si>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</si>
  <si>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</si>
  <si>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</si>
  <si>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</si>
  <si>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</si>
  <si>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</si>
  <si>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</si>
  <si>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</si>
  <si>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</si>
  <si>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</si>
  <si>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</si>
  <si>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</si>
  <si>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</si>
  <si>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</si>
  <si>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</si>
  <si>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</si>
  <si>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</si>
  <si>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</si>
  <si>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</si>
  <si>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</si>
  <si>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</si>
  <si>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</si>
  <si>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</si>
  <si>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</si>
  <si>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</si>
  <si>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</si>
  <si>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</si>
  <si>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</si>
  <si>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</si>
  <si>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</si>
  <si>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</si>
  <si>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</si>
  <si>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</si>
  <si>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</si>
  <si>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</si>
  <si>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</si>
  <si>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</si>
  <si>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</si>
  <si>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</si>
  <si>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</si>
  <si>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</si>
  <si>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</si>
  <si>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</si>
  <si>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</si>
  <si>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</si>
  <si>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</si>
  <si>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</si>
  <si>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</si>
  <si>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</si>
  <si>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</si>
  <si>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</si>
  <si>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</si>
  <si>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</si>
  <si>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</si>
  <si>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</si>
  <si>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</si>
  <si>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</si>
  <si>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</si>
  <si>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</si>
  <si>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</si>
  <si>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</si>
  <si>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</si>
  <si>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</si>
  <si>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</si>
  <si>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</si>
  <si>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</si>
  <si>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</si>
  <si>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</si>
  <si>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</si>
  <si>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</si>
  <si>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</si>
  <si>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</si>
  <si>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</si>
  <si>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</si>
  <si>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</si>
  <si>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</si>
  <si>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</si>
  <si>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</si>
  <si>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</si>
  <si>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</si>
  <si>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</si>
  <si>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</si>
  <si>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</si>
  <si>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</si>
  <si>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</si>
  <si>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</si>
  <si>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</si>
  <si>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</si>
  <si>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</si>
  <si>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</si>
  <si>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</si>
  <si>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</si>
  <si>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</si>
  <si>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</si>
  <si>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</si>
  <si>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</si>
  <si>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</si>
  <si>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</si>
  <si>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</si>
  <si>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</si>
  <si>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</si>
  <si>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</si>
  <si>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</si>
  <si>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</si>
  <si>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</si>
  <si>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</si>
  <si>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</si>
  <si>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</si>
  <si>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</si>
  <si>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</si>
  <si>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</si>
  <si>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</si>
  <si>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</si>
  <si>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</si>
  <si>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</si>
  <si>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</si>
  <si>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</si>
  <si>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</si>
  <si>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</si>
  <si>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</si>
  <si>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</si>
  <si>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</si>
  <si>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</si>
  <si>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</si>
  <si>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</si>
  <si>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</si>
  <si>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</si>
  <si>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</si>
  <si>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</si>
  <si>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</si>
  <si>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</si>
  <si>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</si>
  <si>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</si>
  <si>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</si>
  <si>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</si>
  <si>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</si>
  <si>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</si>
  <si>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</si>
  <si>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</si>
  <si>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</si>
  <si>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</si>
  <si>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</si>
  <si>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</si>
  <si>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</si>
  <si>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</si>
  <si>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</si>
  <si>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</si>
  <si>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</si>
  <si>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</si>
  <si>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</si>
  <si>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</si>
  <si>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</si>
  <si>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</si>
  <si>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</si>
  <si>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</si>
  <si>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</si>
  <si>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</si>
  <si>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</si>
  <si>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</si>
  <si>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</si>
  <si>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</si>
  <si>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</si>
  <si>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</si>
  <si>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</si>
  <si>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</si>
  <si>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</si>
  <si>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</si>
  <si>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</si>
  <si>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</si>
  <si>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</si>
  <si>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</si>
  <si>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</si>
  <si>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</si>
  <si>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</si>
  <si>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</si>
  <si>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</si>
  <si>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</si>
  <si>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</si>
  <si>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</si>
  <si>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</si>
  <si>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</si>
  <si>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</si>
  <si>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</si>
  <si>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</si>
  <si>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</si>
  <si>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</si>
  <si>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</si>
  <si>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</si>
  <si>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</si>
  <si>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</si>
  <si>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</si>
  <si>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</si>
  <si>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</si>
  <si>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</si>
  <si>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</si>
  <si>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</si>
  <si>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</si>
  <si>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</si>
  <si>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</si>
  <si>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</si>
  <si>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</si>
  <si>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</si>
  <si>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</si>
  <si>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</si>
  <si>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</si>
  <si>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</si>
  <si>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</si>
  <si>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</si>
  <si>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</si>
  <si>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</si>
  <si>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</si>
  <si>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</si>
  <si>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</si>
  <si>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</si>
  <si>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</si>
  <si>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</si>
  <si>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</si>
  <si>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</si>
  <si>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</si>
  <si>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</si>
  <si>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</si>
  <si>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</si>
  <si>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</si>
  <si>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</si>
  <si>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</si>
  <si>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</si>
  <si>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</si>
  <si>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</si>
  <si>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</si>
  <si>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</si>
  <si>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</si>
  <si>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</si>
  <si>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</si>
  <si>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</si>
  <si>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</si>
  <si>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</si>
  <si>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</si>
  <si>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</si>
  <si>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</si>
  <si>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</si>
  <si>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</si>
  <si>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</si>
  <si>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</si>
  <si>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</si>
  <si>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</si>
  <si>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</si>
  <si>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</si>
  <si>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</si>
  <si>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</si>
  <si>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</si>
  <si>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</si>
  <si>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</si>
  <si>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</si>
  <si>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</si>
  <si>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</si>
  <si>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</si>
  <si>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</si>
  <si>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</si>
  <si>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</si>
  <si>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</si>
  <si>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</si>
  <si>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</si>
  <si>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</si>
  <si>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</si>
  <si>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</si>
  <si>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</si>
  <si>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</si>
  <si>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</si>
  <si>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</si>
  <si>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</si>
  <si>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</si>
  <si>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</si>
  <si>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</si>
  <si>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</si>
  <si>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</si>
  <si>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</si>
  <si>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</si>
  <si>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</si>
  <si>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</si>
  <si>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</si>
  <si>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</si>
  <si>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</si>
  <si>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</si>
  <si>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</si>
  <si>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</si>
  <si>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</si>
  <si>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</si>
  <si>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</si>
  <si>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</si>
  <si>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</si>
  <si>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</si>
  <si>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</si>
  <si>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</si>
  <si>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</si>
  <si>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</si>
  <si>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</si>
  <si>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</si>
  <si>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</si>
  <si>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</si>
  <si>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</si>
  <si>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</si>
  <si>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</si>
  <si>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</si>
  <si>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</si>
  <si>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</si>
  <si>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</si>
  <si>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</si>
  <si>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</si>
  <si>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</si>
  <si>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</si>
  <si>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</si>
  <si>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</si>
  <si>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</si>
  <si>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</si>
  <si>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</si>
  <si>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</si>
  <si>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</si>
  <si>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</si>
  <si>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</si>
  <si>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</si>
  <si>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</si>
  <si>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</si>
  <si>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</si>
  <si>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</si>
  <si>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</si>
  <si>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</si>
  <si>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</si>
  <si>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</si>
  <si>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</si>
  <si>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</si>
  <si>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</si>
  <si>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</si>
  <si>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</si>
  <si>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</si>
  <si>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</si>
  <si>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</si>
  <si>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</si>
  <si>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</si>
  <si>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</si>
  <si>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</si>
  <si>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</si>
  <si>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</si>
  <si>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</si>
  <si>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</si>
  <si>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</si>
  <si>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</si>
  <si>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</si>
  <si>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</si>
  <si>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</si>
  <si>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</si>
  <si>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</si>
  <si>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</si>
  <si>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</si>
  <si>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</si>
  <si>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</si>
  <si>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</si>
  <si>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</si>
  <si>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</si>
  <si>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</si>
  <si>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</si>
  <si>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</si>
  <si>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</si>
  <si>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</si>
  <si>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</si>
  <si>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</si>
  <si>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</si>
  <si>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</si>
  <si>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</si>
  <si>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</si>
  <si>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</si>
  <si>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</si>
  <si>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</si>
  <si>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</si>
  <si>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</si>
  <si>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</si>
  <si>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</si>
  <si>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</si>
  <si>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</si>
  <si>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</si>
  <si>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</si>
  <si>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</si>
  <si>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</si>
  <si>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</si>
  <si>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</si>
  <si>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</si>
  <si>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</si>
  <si>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</si>
  <si>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</si>
  <si>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</si>
  <si>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</si>
  <si>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</si>
  <si>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</si>
  <si>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</si>
  <si>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</si>
  <si>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</si>
  <si>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</si>
  <si>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</si>
  <si>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</si>
  <si>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</si>
  <si>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</si>
  <si>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</si>
  <si>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</si>
  <si>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</si>
  <si>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</si>
  <si>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</si>
  <si>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</si>
  <si>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</si>
  <si>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</si>
  <si>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</si>
  <si>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</si>
  <si>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</si>
  <si>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</si>
  <si>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</si>
  <si>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</si>
  <si>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</si>
  <si>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</si>
  <si>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</si>
  <si>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</si>
  <si>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</si>
  <si>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</si>
  <si>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</si>
  <si>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</si>
  <si>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</si>
  <si>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</si>
  <si>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</si>
  <si>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</si>
  <si>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</si>
  <si>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</si>
  <si>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</si>
  <si>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</si>
  <si>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</si>
  <si>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</si>
  <si>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</si>
  <si>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</si>
  <si>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</si>
  <si>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</si>
  <si>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</si>
  <si>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</si>
  <si>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</si>
  <si>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</si>
  <si>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</si>
  <si>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</si>
  <si>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</si>
  <si>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</si>
  <si>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</si>
  <si>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</si>
  <si>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</si>
  <si>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</si>
  <si>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</si>
  <si>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</si>
  <si>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</si>
  <si>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</si>
  <si>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</si>
  <si>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</si>
  <si>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</si>
  <si>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</si>
  <si>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</si>
  <si>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</si>
  <si>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</si>
  <si>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</si>
  <si>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</si>
  <si>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</si>
  <si>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</si>
  <si>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</si>
  <si>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</si>
  <si>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</si>
  <si>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</si>
  <si>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</si>
  <si>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</si>
  <si>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</si>
  <si>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</si>
  <si>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</si>
  <si>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</si>
  <si>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</si>
  <si>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</si>
  <si>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</si>
  <si>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</si>
  <si>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</si>
  <si>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</si>
  <si>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</si>
  <si>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</si>
  <si>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</si>
  <si>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</si>
  <si>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</si>
  <si>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</si>
  <si>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</si>
  <si>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</si>
  <si>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</si>
  <si>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</si>
  <si>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</si>
  <si>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</si>
  <si>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</si>
  <si>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</si>
  <si>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</si>
  <si>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</si>
  <si>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</si>
  <si>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</si>
  <si>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</si>
  <si>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</si>
  <si>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</si>
  <si>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</si>
  <si>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</si>
  <si>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</si>
  <si>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</si>
  <si>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</si>
  <si>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</si>
  <si>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</si>
  <si>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</si>
  <si>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</si>
  <si>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</si>
  <si>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</si>
  <si>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</si>
  <si>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</si>
  <si>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</si>
  <si>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</si>
  <si>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</si>
  <si>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</si>
  <si>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</si>
  <si>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</si>
  <si>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</si>
  <si>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</si>
  <si>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</si>
  <si>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</si>
  <si>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</si>
  <si>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</si>
  <si>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</si>
  <si>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</si>
  <si>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</si>
  <si>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</si>
  <si>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</si>
  <si>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</si>
  <si>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</si>
  <si>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</si>
  <si>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</si>
  <si>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</si>
  <si>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</si>
  <si>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</si>
  <si>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</si>
  <si>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</si>
  <si>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</si>
  <si>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</si>
  <si>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</si>
  <si>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</si>
  <si>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</si>
  <si>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</si>
  <si>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</si>
  <si>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</si>
  <si>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</si>
  <si>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</si>
  <si>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</si>
  <si>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</si>
  <si>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</si>
  <si>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</si>
  <si>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</si>
  <si>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</si>
  <si>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</si>
  <si>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</si>
  <si>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</si>
  <si>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</si>
  <si>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</si>
  <si>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</si>
  <si>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</si>
  <si>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</si>
  <si>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</si>
  <si>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</si>
  <si>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</si>
  <si>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</si>
  <si>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</si>
  <si>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</si>
  <si>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</si>
  <si>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</si>
  <si>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</si>
  <si>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</si>
  <si>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</si>
  <si>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</si>
  <si>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</si>
  <si>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</si>
  <si>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</si>
  <si>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</si>
  <si>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</si>
  <si>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</si>
  <si>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</si>
  <si>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</si>
  <si>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</si>
  <si>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</si>
  <si>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</si>
  <si>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</si>
  <si>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</si>
  <si>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</si>
  <si>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</si>
  <si>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</si>
  <si>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</si>
  <si>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</si>
  <si>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</si>
  <si>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</si>
  <si>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</si>
  <si>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</si>
  <si>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</si>
  <si>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</si>
  <si>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</si>
  <si>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</si>
  <si>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</si>
  <si>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</si>
  <si>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</si>
  <si>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</si>
  <si>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</si>
  <si>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</si>
  <si>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</si>
  <si>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</si>
  <si>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</si>
  <si>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</si>
  <si>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</si>
  <si>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</si>
  <si>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</si>
  <si>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</si>
  <si>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</si>
  <si>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</si>
  <si>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</si>
  <si>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</si>
  <si>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</si>
  <si>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</si>
  <si>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</si>
  <si>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</si>
  <si>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</si>
  <si>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</si>
  <si>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</si>
  <si>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</si>
  <si>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</si>
  <si>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</si>
  <si>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</si>
  <si>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</si>
  <si>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</si>
  <si>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</si>
  <si>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</si>
  <si>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</si>
  <si>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</si>
  <si>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</si>
  <si>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</si>
  <si>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</si>
  <si>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</si>
  <si>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</si>
  <si>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</si>
  <si>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</si>
  <si>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</si>
  <si>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</si>
  <si>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</si>
  <si>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</si>
  <si>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</si>
  <si>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</si>
  <si>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</si>
  <si>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</si>
  <si>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</si>
  <si>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</si>
  <si>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</si>
  <si>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</si>
  <si>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</si>
  <si>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</si>
  <si>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</si>
  <si>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</si>
  <si>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</si>
  <si>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</si>
  <si>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</si>
  <si>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</si>
  <si>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</si>
  <si>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</si>
  <si>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</si>
  <si>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</si>
  <si>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</si>
  <si>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</si>
  <si>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</si>
  <si>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</si>
  <si>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</si>
  <si>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</si>
  <si>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</si>
  <si>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</si>
  <si>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</si>
  <si>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</si>
  <si>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</si>
  <si>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</si>
  <si>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</si>
  <si>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</si>
  <si>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</si>
  <si>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</si>
  <si>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</si>
  <si>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</si>
  <si>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</si>
  <si>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</si>
  <si>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</si>
  <si>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</si>
  <si>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</si>
  <si>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</si>
  <si>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</si>
  <si>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</si>
  <si>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</si>
  <si>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</si>
  <si>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</si>
  <si>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</si>
  <si>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</si>
  <si>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</si>
  <si>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</si>
  <si>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</si>
  <si>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</si>
  <si>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</si>
  <si>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</si>
  <si>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</si>
  <si>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</si>
  <si>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</si>
  <si>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</si>
  <si>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</si>
  <si>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</si>
  <si>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</si>
  <si>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</si>
  <si>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</si>
  <si>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</si>
  <si>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</si>
  <si>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</si>
  <si>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</si>
  <si>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</si>
  <si>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</si>
  <si>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</si>
  <si>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</si>
  <si>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</si>
  <si>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</si>
  <si>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</si>
  <si>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</si>
  <si>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</si>
  <si>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</si>
  <si>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</si>
  <si>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</si>
  <si>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</si>
  <si>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</si>
  <si>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</si>
  <si>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</si>
  <si>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</si>
  <si>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</si>
  <si>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</si>
  <si>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</si>
  <si>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</si>
  <si>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</si>
  <si>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</si>
  <si>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</si>
  <si>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</si>
  <si>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</si>
  <si>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</si>
  <si>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</si>
  <si>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</si>
  <si>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</si>
  <si>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</si>
  <si>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</si>
  <si>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</si>
  <si>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</si>
  <si>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</si>
  <si>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</si>
  <si>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</si>
  <si>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</si>
  <si>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</si>
  <si>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</si>
  <si>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</si>
  <si>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</si>
  <si>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</si>
  <si>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</si>
  <si>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</si>
  <si>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</si>
  <si>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</si>
  <si>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</si>
  <si>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</si>
  <si>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</si>
  <si>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</si>
  <si>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</si>
  <si>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</si>
  <si>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</si>
  <si>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</si>
  <si>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</si>
  <si>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</si>
  <si>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</si>
  <si>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</si>
  <si>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</si>
  <si>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</si>
  <si>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</si>
  <si>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</si>
  <si>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</si>
  <si>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</si>
  <si>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</si>
  <si>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</si>
  <si>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</si>
  <si>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</si>
  <si>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</si>
  <si>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</si>
  <si>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</si>
  <si>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</si>
  <si>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</si>
  <si>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</si>
  <si>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</si>
  <si>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</si>
  <si>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</si>
  <si>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</si>
  <si>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</si>
  <si>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</si>
  <si>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</si>
  <si>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</si>
  <si>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</si>
  <si>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</si>
  <si>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</si>
  <si>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</si>
  <si>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</si>
  <si>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</si>
  <si>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</si>
  <si>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</si>
  <si>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</si>
  <si>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</si>
  <si>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</si>
  <si>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</si>
  <si>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</si>
  <si>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</si>
  <si>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</si>
  <si>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</si>
  <si>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</si>
  <si>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</si>
  <si>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</si>
  <si>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</si>
  <si>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</si>
  <si>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</si>
  <si>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</si>
  <si>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</si>
  <si>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</si>
  <si>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</si>
  <si>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</si>
  <si>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</si>
  <si>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</si>
  <si>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</si>
  <si>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</si>
  <si>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</si>
  <si>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</si>
  <si>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</si>
  <si>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</si>
  <si>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</si>
  <si>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</si>
  <si>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</si>
  <si>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</si>
  <si>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</si>
  <si>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</si>
  <si>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</si>
  <si>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</si>
  <si>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</si>
  <si>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</si>
  <si>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</si>
  <si>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</si>
  <si>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</si>
  <si>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</si>
  <si>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</si>
  <si>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</si>
  <si>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</si>
  <si>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</si>
  <si>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</si>
  <si>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</si>
  <si>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</si>
  <si>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</si>
  <si>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</si>
  <si>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</si>
  <si>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</si>
  <si>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</si>
  <si>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</si>
  <si>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</si>
  <si>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</si>
  <si>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</si>
  <si>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</si>
  <si>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</si>
  <si>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</si>
  <si>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</si>
  <si>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</si>
  <si>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</si>
  <si>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</si>
  <si>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</si>
  <si>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</si>
  <si>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</si>
  <si>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</si>
  <si>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</si>
  <si>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</si>
  <si>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</si>
  <si>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</si>
  <si>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</si>
  <si>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</si>
  <si>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</si>
  <si>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</si>
  <si>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</si>
  <si>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</si>
  <si>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</si>
  <si>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</si>
  <si>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</si>
  <si>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</si>
  <si>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</si>
  <si>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</si>
  <si>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</si>
  <si>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</si>
  <si>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</si>
  <si>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</si>
  <si>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</si>
  <si>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</si>
  <si>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</si>
  <si>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</si>
  <si>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</si>
  <si>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</si>
  <si>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</si>
  <si>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</si>
  <si>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</si>
  <si>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</si>
  <si>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</si>
  <si>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</si>
  <si>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</si>
  <si>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</si>
  <si>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</si>
  <si>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</si>
  <si>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</si>
  <si>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</si>
  <si>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</si>
  <si>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</si>
  <si>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</si>
  <si>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</si>
  <si>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</si>
  <si>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</si>
  <si>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</si>
  <si>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</si>
  <si>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</si>
  <si>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</si>
  <si>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</si>
  <si>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</si>
  <si>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</si>
  <si>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</si>
  <si>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</si>
  <si>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</si>
  <si>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</si>
  <si>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</si>
  <si>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</si>
  <si>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</si>
  <si>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</si>
  <si>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</si>
  <si>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</si>
  <si>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</si>
  <si>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</si>
  <si>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</si>
  <si>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</si>
  <si>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</si>
  <si>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</si>
  <si>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</si>
  <si>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</si>
  <si>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</si>
  <si>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</si>
  <si>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</si>
  <si>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</si>
  <si>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</si>
  <si>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</si>
  <si>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</si>
  <si>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</si>
  <si>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</si>
  <si>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</si>
  <si>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</si>
  <si>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</si>
  <si>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</si>
  <si>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</si>
  <si>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</si>
  <si>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</si>
  <si>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</si>
  <si>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</si>
  <si>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</si>
  <si>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</si>
  <si>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</si>
  <si>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</si>
  <si>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</si>
  <si>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</si>
  <si>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</si>
  <si>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</si>
  <si>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</si>
  <si>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</si>
  <si>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</si>
  <si>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</si>
  <si>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</si>
  <si>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</si>
  <si>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</si>
  <si>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</si>
  <si>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</si>
  <si>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</si>
  <si>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</si>
  <si>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</si>
  <si>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</si>
  <si>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</si>
  <si>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</si>
  <si>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</si>
  <si>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</si>
  <si>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</si>
  <si>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</si>
  <si>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</si>
  <si>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</si>
  <si>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</si>
  <si>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</si>
  <si>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</si>
  <si>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</si>
  <si>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</si>
  <si>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</si>
  <si>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</si>
  <si>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</si>
  <si>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</si>
  <si>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</si>
  <si>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</si>
  <si>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</si>
  <si>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</si>
  <si>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</si>
  <si>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</si>
  <si>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</si>
  <si>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</si>
  <si>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</si>
  <si>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</si>
  <si>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</si>
  <si>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</si>
  <si>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</si>
  <si>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</si>
  <si>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</si>
  <si>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</si>
  <si>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</si>
  <si>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</si>
  <si>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</si>
  <si>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</si>
  <si>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</si>
  <si>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</si>
  <si>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</si>
  <si>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</si>
  <si>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</si>
  <si>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</si>
  <si>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</si>
  <si>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</si>
  <si>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</si>
  <si>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</si>
  <si>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</si>
  <si>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</si>
  <si>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</si>
  <si>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</si>
  <si>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</si>
  <si>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</si>
  <si>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</si>
  <si>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</si>
  <si>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</si>
  <si>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</si>
  <si>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</si>
  <si>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</si>
  <si>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</si>
  <si>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</si>
  <si>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</si>
  <si>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</si>
  <si>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</si>
  <si>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</si>
  <si>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</si>
  <si>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</si>
  <si>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</si>
  <si>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</si>
  <si>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</si>
  <si>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</si>
  <si>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</si>
  <si>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</si>
  <si>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</si>
  <si>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</si>
  <si>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</si>
  <si>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</si>
  <si>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</si>
  <si>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</si>
  <si>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</si>
  <si>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</si>
  <si>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</si>
  <si>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</si>
  <si>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</si>
  <si>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</si>
  <si>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</si>
  <si>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</si>
  <si>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</si>
  <si>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</si>
  <si>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</si>
  <si>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</si>
  <si>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</si>
  <si>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</si>
  <si>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</si>
  <si>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</si>
  <si>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</si>
  <si>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</si>
  <si>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</si>
  <si>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</si>
  <si>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</si>
  <si>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</si>
  <si>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</si>
  <si>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</si>
  <si>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</si>
  <si>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</si>
  <si>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</si>
  <si>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</si>
  <si>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</si>
  <si>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</si>
  <si>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</si>
  <si>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</si>
  <si>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</si>
  <si>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</si>
  <si>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</si>
  <si>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</si>
  <si>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</si>
  <si>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</si>
  <si>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</si>
  <si>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</si>
  <si>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</si>
  <si>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</si>
  <si>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</si>
  <si>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</si>
  <si>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</si>
  <si>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</si>
  <si>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</si>
  <si>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</si>
  <si>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</si>
  <si>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</si>
  <si>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</si>
  <si>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</si>
  <si>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</si>
  <si>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</si>
  <si>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</si>
  <si>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</si>
  <si>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</si>
  <si>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</si>
  <si>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</si>
  <si>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</si>
  <si>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</si>
  <si>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</si>
  <si>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</si>
  <si>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</si>
  <si>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</si>
  <si>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</si>
  <si>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</si>
  <si>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</si>
  <si>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</si>
  <si>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</si>
  <si>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</si>
  <si>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</si>
  <si>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</si>
  <si>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</si>
  <si>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</si>
  <si>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</si>
  <si>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</si>
  <si>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</si>
  <si>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</si>
  <si>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</si>
  <si>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</si>
  <si>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</si>
  <si>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</si>
  <si>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</si>
  <si>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</si>
  <si>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</si>
  <si>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</si>
  <si>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</si>
  <si>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</si>
  <si>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</si>
  <si>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</si>
  <si>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</si>
  <si>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</si>
  <si>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</si>
  <si>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</si>
  <si>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</si>
  <si>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</si>
  <si>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</si>
  <si>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</si>
  <si>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</si>
  <si>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</si>
  <si>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</si>
  <si>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</si>
  <si>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</si>
  <si>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</si>
  <si>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</si>
  <si>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</si>
  <si>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</si>
  <si>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</si>
  <si>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</si>
  <si>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</si>
  <si>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</si>
  <si>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</si>
  <si>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</si>
  <si>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</si>
  <si>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</si>
  <si>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</si>
  <si>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</si>
  <si>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</si>
  <si>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</si>
  <si>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</si>
  <si>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</si>
  <si>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</si>
  <si>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</si>
  <si>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</si>
  <si>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</si>
  <si>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</si>
  <si>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</si>
  <si>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</si>
  <si>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</si>
  <si>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</si>
  <si>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</si>
  <si>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</si>
  <si>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</si>
  <si>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</si>
  <si>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</si>
  <si>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</si>
  <si>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</si>
  <si>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</si>
  <si>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</si>
  <si>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</si>
  <si>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</si>
  <si>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</si>
  <si>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</si>
  <si>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</si>
  <si>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</si>
  <si>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</si>
  <si>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</si>
  <si>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</si>
  <si>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</si>
  <si>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</si>
  <si>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</si>
  <si>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</si>
  <si>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</si>
  <si>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</si>
  <si>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</si>
  <si>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</si>
  <si>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</si>
  <si>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</si>
  <si>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</si>
  <si>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</si>
  <si>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</si>
  <si>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</si>
  <si>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</si>
  <si>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</si>
  <si>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</si>
  <si>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</si>
  <si>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</si>
  <si>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</si>
  <si>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</si>
  <si>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</si>
  <si>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</si>
  <si>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</si>
  <si>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</si>
  <si>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</si>
  <si>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</si>
  <si>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</si>
  <si>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</si>
  <si>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</si>
  <si>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</si>
  <si>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</si>
  <si>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</si>
  <si>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</si>
  <si>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</si>
  <si>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</si>
  <si>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</si>
  <si>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</si>
  <si>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</si>
  <si>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</si>
  <si>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</si>
  <si>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</si>
  <si>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</si>
  <si>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</si>
  <si>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</si>
  <si>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</si>
  <si>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</si>
  <si>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</si>
  <si>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</si>
  <si>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</si>
  <si>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</si>
  <si>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</si>
  <si>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</si>
  <si>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</si>
  <si>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</si>
  <si>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</si>
  <si>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</si>
  <si>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</si>
  <si>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</si>
  <si>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</si>
  <si>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</si>
  <si>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</si>
  <si>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</si>
  <si>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</si>
  <si>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</si>
  <si>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</si>
  <si>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</si>
  <si>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</si>
  <si>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</si>
  <si>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</si>
  <si>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</si>
  <si>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</si>
  <si>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</si>
  <si>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</si>
  <si>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</si>
  <si>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</si>
  <si>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</si>
  <si>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</si>
  <si>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</si>
  <si>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</si>
  <si>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</si>
  <si>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</si>
  <si>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</si>
  <si>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</si>
  <si>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</si>
  <si>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</si>
  <si>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</si>
  <si>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</si>
  <si>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</si>
  <si>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</si>
  <si>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</si>
  <si>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</si>
  <si>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</si>
  <si>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</si>
  <si>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</si>
  <si>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</si>
  <si>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</si>
  <si>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</si>
  <si>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</si>
  <si>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</si>
  <si>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</si>
  <si>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</si>
  <si>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</si>
  <si>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</si>
  <si>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</si>
  <si>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</si>
  <si>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</si>
  <si>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</si>
  <si>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</si>
  <si>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</si>
  <si>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</si>
  <si>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</si>
  <si>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</si>
  <si>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</si>
  <si>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</si>
  <si>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</si>
  <si>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</si>
  <si>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</si>
  <si>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</si>
  <si>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</si>
  <si>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</si>
  <si>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</si>
  <si>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</si>
  <si>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</si>
  <si>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</si>
  <si>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</si>
  <si>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</si>
  <si>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</si>
  <si>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</si>
  <si>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</si>
  <si>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</si>
  <si>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</si>
  <si>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</si>
  <si>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</si>
  <si>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</si>
  <si>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</si>
  <si>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</si>
  <si>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</si>
  <si>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</si>
  <si>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</si>
  <si>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</si>
  <si>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</si>
  <si>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</si>
  <si>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</si>
  <si>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</si>
  <si>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</si>
  <si>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</si>
  <si>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</si>
  <si>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</si>
  <si>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</si>
  <si>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</si>
  <si>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</si>
  <si>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</si>
  <si>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</si>
  <si>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</si>
  <si>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</si>
  <si>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</si>
  <si>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</si>
  <si>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</si>
  <si>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</si>
  <si>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</si>
  <si>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</si>
  <si>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</si>
  <si>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</si>
  <si>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</si>
  <si>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</si>
  <si>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</si>
  <si>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</si>
  <si>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</si>
  <si>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</si>
  <si>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</si>
  <si>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</si>
  <si>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</si>
  <si>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</si>
  <si>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</si>
  <si>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</si>
  <si>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</si>
  <si>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</si>
  <si>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</si>
  <si>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</si>
  <si>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</si>
  <si>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</si>
  <si>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</si>
  <si>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</si>
  <si>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</si>
  <si>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</si>
  <si>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</si>
  <si>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</si>
  <si>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</si>
  <si>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</si>
  <si>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</si>
  <si>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</si>
  <si>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</si>
  <si>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</si>
  <si>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</si>
  <si>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</si>
  <si>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</si>
  <si>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</si>
  <si>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</si>
  <si>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</si>
  <si>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</si>
  <si>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</si>
  <si>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</si>
  <si>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</si>
  <si>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</si>
  <si>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</si>
  <si>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</si>
  <si>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</si>
  <si>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</si>
  <si>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</si>
  <si>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</si>
  <si>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</si>
  <si>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</si>
  <si>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</si>
  <si>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</si>
  <si>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</si>
  <si>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</si>
  <si>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</si>
  <si>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</si>
  <si>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</si>
  <si>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</si>
  <si>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</si>
  <si>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</si>
  <si>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</si>
  <si>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</si>
  <si>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</si>
  <si>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</si>
  <si>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</si>
  <si>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</si>
  <si>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</si>
  <si>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</si>
  <si>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</si>
  <si>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</si>
  <si>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</si>
  <si>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</si>
  <si>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</si>
  <si>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</si>
  <si>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</si>
  <si>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</si>
  <si>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</si>
  <si>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</si>
  <si>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</si>
  <si>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</si>
  <si>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</si>
  <si>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</si>
  <si>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</si>
  <si>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</si>
  <si>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</si>
  <si>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</si>
  <si>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</si>
  <si>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</si>
  <si>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</si>
  <si>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</si>
  <si>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</si>
  <si>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</si>
  <si>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</si>
  <si>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</si>
  <si>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</si>
  <si>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</si>
  <si>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</si>
  <si>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</si>
  <si>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</si>
  <si>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</si>
  <si>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</si>
  <si>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</si>
  <si>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</si>
  <si>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</si>
  <si>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</si>
  <si>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</si>
  <si>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</si>
  <si>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</si>
  <si>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</si>
  <si>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</si>
  <si>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</si>
  <si>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</si>
  <si>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</si>
  <si>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</si>
  <si>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</si>
  <si>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</si>
  <si>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</si>
  <si>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</si>
  <si>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</si>
  <si>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</si>
  <si>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</si>
  <si>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</si>
  <si>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</si>
  <si>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</si>
  <si>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</si>
  <si>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</si>
  <si>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</si>
  <si>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</si>
  <si>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</si>
  <si>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</si>
  <si>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</si>
  <si>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</si>
  <si>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</si>
  <si>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</si>
  <si>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</si>
  <si>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</si>
  <si>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</si>
  <si>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</si>
  <si>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</si>
  <si>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</si>
  <si>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</si>
  <si>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</si>
  <si>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</si>
  <si>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</si>
  <si>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</si>
  <si>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</si>
  <si>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</si>
  <si>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</si>
  <si>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</si>
  <si>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</si>
  <si>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</si>
  <si>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</si>
  <si>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</si>
  <si>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</si>
  <si>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</si>
  <si>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</si>
  <si>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</si>
  <si>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</si>
  <si>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</si>
  <si>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</si>
  <si>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</si>
  <si>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</si>
  <si>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</si>
  <si>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</si>
  <si>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</si>
  <si>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</si>
  <si>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</si>
  <si>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</si>
  <si>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</si>
  <si>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</si>
  <si>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</si>
  <si>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</si>
  <si>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</si>
  <si>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</si>
  <si>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</si>
  <si>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</si>
  <si>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</si>
  <si>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</si>
  <si>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</si>
  <si>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</si>
  <si>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</si>
  <si>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</si>
  <si>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</si>
  <si>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</si>
  <si>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</si>
  <si>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</si>
  <si>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</si>
  <si>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</si>
  <si>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</si>
  <si>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</si>
  <si>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</si>
  <si>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</si>
  <si>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</si>
  <si>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</si>
  <si>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</si>
  <si>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</si>
  <si>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</si>
  <si>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</si>
  <si>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</si>
  <si>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</si>
  <si>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</si>
  <si>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</si>
  <si>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</si>
  <si>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</si>
  <si>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</si>
  <si>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</si>
  <si>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</si>
  <si>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</si>
  <si>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</si>
  <si>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</si>
  <si>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</si>
  <si>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</si>
  <si>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</si>
  <si>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</si>
  <si>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</si>
  <si>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</si>
  <si>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</si>
  <si>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</si>
  <si>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</si>
  <si>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</si>
  <si>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</si>
  <si>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</si>
  <si>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</si>
  <si>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</si>
  <si>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</si>
  <si>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</si>
  <si>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</si>
  <si>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</si>
  <si>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</si>
  <si>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</si>
  <si>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</si>
  <si>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</si>
  <si>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</si>
  <si>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</si>
  <si>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</si>
  <si>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</si>
  <si>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</si>
  <si>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</si>
  <si>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</si>
  <si>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</si>
  <si>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</si>
  <si>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</si>
  <si>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</si>
  <si>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</si>
  <si>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</si>
  <si>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</si>
  <si>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</si>
  <si>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</si>
  <si>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</si>
  <si>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</si>
  <si>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</si>
  <si>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</si>
  <si>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</si>
  <si>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</si>
  <si>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</si>
  <si>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</si>
  <si>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</si>
  <si>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</si>
  <si>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</si>
  <si>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</si>
  <si>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</si>
  <si>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</si>
  <si>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</si>
  <si>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</si>
  <si>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</si>
  <si>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</si>
  <si>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</si>
  <si>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</si>
  <si>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</si>
  <si>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</si>
  <si>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</si>
  <si>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</si>
  <si>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</si>
  <si>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</si>
  <si>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</si>
  <si>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</si>
  <si>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</si>
  <si>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</si>
  <si>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</si>
  <si>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</si>
  <si>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</si>
  <si>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</si>
  <si>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</si>
  <si>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</si>
  <si>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</si>
  <si>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</si>
  <si>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</si>
  <si>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</si>
  <si>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</si>
  <si>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</si>
  <si>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</si>
  <si>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</si>
  <si>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</si>
  <si>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</si>
  <si>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</si>
  <si>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</si>
  <si>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</si>
  <si>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</si>
  <si>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</si>
  <si>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</si>
  <si>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</si>
  <si>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</si>
  <si>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</si>
  <si>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</si>
  <si>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</si>
  <si>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</si>
  <si>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</si>
  <si>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</si>
  <si>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</si>
  <si>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</si>
  <si>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</si>
  <si>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</si>
  <si>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</si>
  <si>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</si>
  <si>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</si>
  <si>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</si>
  <si>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</si>
  <si>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</si>
  <si>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</si>
  <si>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</si>
  <si>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</si>
  <si>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</si>
  <si>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</si>
  <si>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</si>
  <si>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</si>
  <si>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</si>
  <si>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</si>
  <si>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</si>
  <si>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</si>
  <si>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</si>
  <si>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</si>
  <si>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</si>
  <si>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</si>
  <si>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</si>
  <si>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</si>
  <si>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</si>
  <si>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</si>
  <si>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</si>
  <si>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</si>
  <si>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</si>
  <si>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</si>
  <si>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</si>
  <si>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</si>
  <si>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</si>
  <si>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</si>
  <si>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</si>
  <si>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</si>
  <si>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</si>
  <si>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</si>
  <si>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</si>
  <si>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</si>
  <si>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</si>
  <si>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</si>
  <si>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</si>
  <si>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</si>
  <si>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</si>
  <si>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</si>
  <si>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</si>
  <si>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</si>
  <si>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</si>
  <si>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</si>
  <si>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</si>
  <si>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</si>
  <si>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</si>
  <si>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</si>
  <si>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</si>
  <si>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</si>
  <si>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</si>
  <si>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</si>
  <si>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</si>
  <si>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</si>
  <si>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</si>
  <si>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</si>
  <si>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</si>
  <si>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</si>
  <si>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</si>
  <si>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</si>
  <si>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</si>
  <si>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</si>
  <si>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</si>
  <si>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</si>
  <si>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</si>
  <si>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</si>
  <si>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</si>
  <si>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</si>
  <si>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</si>
  <si>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</si>
  <si>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</si>
  <si>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</si>
  <si>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</si>
  <si>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</si>
  <si>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</si>
  <si>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</si>
  <si>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</si>
  <si>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</si>
  <si>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</si>
  <si>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</si>
  <si>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</si>
  <si>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</si>
  <si>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</si>
  <si>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</si>
  <si>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</si>
  <si>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</si>
  <si>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</si>
  <si>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</si>
  <si>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</si>
  <si>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</si>
  <si>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</si>
  <si>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</si>
  <si>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</si>
  <si>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</si>
  <si>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</si>
  <si>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</si>
  <si>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</si>
  <si>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</si>
  <si>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</si>
  <si>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</si>
  <si>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</si>
  <si>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</si>
  <si>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</si>
  <si>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</si>
  <si>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</si>
  <si>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</si>
  <si>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</si>
  <si>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</si>
  <si>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</si>
  <si>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</si>
  <si>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</si>
  <si>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</si>
  <si>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</si>
  <si>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</si>
  <si>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</si>
  <si>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</si>
  <si>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</si>
  <si>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</si>
  <si>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</si>
  <si>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</si>
  <si>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</si>
  <si>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</si>
  <si>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</si>
  <si>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</si>
  <si>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</si>
  <si>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</si>
  <si>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</si>
  <si>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</si>
  <si>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</si>
  <si>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</si>
  <si>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</si>
  <si>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</si>
  <si>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</si>
  <si>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</si>
  <si>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</si>
  <si>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</si>
  <si>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</si>
  <si>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</si>
  <si>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</si>
  <si>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</si>
  <si>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</si>
  <si>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</si>
  <si>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</si>
  <si>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</si>
  <si>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</si>
  <si>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</si>
  <si>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</si>
  <si>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</si>
  <si>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</si>
  <si>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</si>
  <si>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</si>
  <si>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</si>
  <si>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</si>
  <si>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</si>
  <si>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</si>
  <si>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</si>
  <si>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</si>
  <si>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</si>
  <si>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</si>
  <si>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</si>
  <si>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</si>
  <si>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</si>
  <si>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</si>
  <si>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</si>
  <si>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</si>
  <si>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</si>
  <si>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</si>
  <si>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</si>
  <si>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</si>
  <si>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</si>
  <si>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</si>
  <si>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</si>
  <si>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</si>
  <si>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</si>
  <si>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</si>
  <si>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</si>
  <si>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</si>
  <si>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</si>
  <si>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</si>
  <si>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</si>
  <si>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</si>
  <si>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</si>
  <si>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</si>
  <si>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</si>
  <si>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</si>
  <si>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</si>
  <si>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</si>
  <si>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</si>
  <si>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</si>
  <si>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</si>
  <si>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</si>
  <si>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</si>
  <si>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</si>
  <si>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</si>
  <si>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</si>
  <si>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</si>
  <si>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</si>
  <si>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</si>
  <si>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</si>
  <si>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</si>
  <si>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</si>
  <si>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</si>
  <si>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</si>
  <si>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</si>
  <si>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</si>
  <si>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</si>
  <si>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</si>
  <si>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</si>
  <si>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</si>
  <si>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</si>
  <si>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</si>
  <si>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</si>
  <si>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</si>
  <si>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</si>
  <si>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</si>
  <si>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</si>
  <si>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</si>
  <si>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</si>
  <si>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</si>
  <si>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</si>
  <si>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</si>
  <si>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</si>
  <si>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</si>
  <si>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</si>
  <si>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</si>
  <si>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</si>
  <si>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</si>
  <si>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</si>
  <si>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</si>
  <si>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</si>
  <si>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</si>
  <si>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</si>
  <si>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</si>
  <si>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</si>
  <si>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</si>
  <si>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</si>
  <si>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</si>
  <si>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</si>
  <si>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</si>
  <si>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</si>
  <si>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</si>
  <si>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</si>
  <si>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</si>
  <si>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</si>
  <si>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</si>
  <si>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</si>
  <si>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</si>
  <si>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</si>
  <si>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</si>
  <si>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</si>
  <si>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</si>
  <si>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</si>
  <si>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</si>
  <si>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</si>
  <si>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</si>
  <si>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</si>
  <si>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</si>
  <si>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</si>
  <si>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</si>
  <si>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</si>
  <si>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</si>
  <si>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</si>
  <si>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</si>
  <si>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</si>
  <si>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</si>
  <si>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</si>
  <si>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</si>
  <si>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</si>
  <si>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</si>
  <si>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</si>
  <si>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</si>
  <si>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</si>
  <si>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</si>
  <si>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</si>
  <si>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</si>
  <si>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</si>
  <si>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</si>
  <si>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</si>
  <si>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</si>
  <si>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</si>
  <si>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</si>
  <si>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</si>
  <si>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</si>
  <si>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</si>
  <si>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</si>
  <si>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</si>
  <si>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</si>
  <si>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</si>
  <si>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</si>
  <si>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</si>
  <si>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</si>
  <si>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</si>
  <si>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</si>
  <si>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</si>
  <si>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</si>
  <si>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</si>
  <si>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</si>
  <si>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</si>
  <si>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</si>
  <si>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</si>
  <si>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</si>
  <si>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</si>
  <si>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</si>
  <si>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</si>
  <si>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</si>
  <si>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</si>
  <si>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</si>
  <si>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</si>
  <si>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</si>
  <si>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</si>
  <si>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</si>
  <si>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</si>
  <si>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</si>
  <si>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</si>
  <si>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</si>
  <si>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</si>
  <si>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</si>
  <si>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</si>
  <si>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</si>
  <si>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</si>
  <si>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</si>
  <si>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</si>
  <si>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</si>
  <si>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</si>
  <si>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</si>
  <si>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</si>
  <si>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</si>
  <si>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</si>
  <si>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</si>
  <si>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</si>
  <si>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</si>
  <si>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</si>
  <si>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</si>
  <si>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</si>
  <si>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</si>
  <si>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</si>
  <si>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</si>
  <si>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</si>
  <si>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</si>
  <si>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</si>
  <si>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</si>
  <si>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</si>
  <si>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</si>
  <si>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</si>
  <si>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</si>
  <si>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</si>
  <si>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</si>
  <si>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</si>
  <si>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</si>
  <si>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</si>
  <si>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</si>
  <si>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</si>
  <si>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</si>
  <si>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</si>
  <si>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</si>
  <si>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</si>
  <si>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</si>
  <si>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</si>
  <si>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</si>
  <si>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</si>
  <si>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</si>
  <si>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</si>
  <si>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</si>
  <si>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</si>
  <si>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</si>
  <si>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</si>
  <si>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</si>
  <si>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</si>
  <si>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</si>
  <si>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</si>
  <si>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</si>
  <si>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</si>
  <si>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</si>
  <si>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</si>
  <si>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</si>
  <si>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</si>
  <si>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</si>
  <si>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</si>
  <si>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</si>
  <si>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</si>
  <si>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</si>
  <si>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</si>
  <si>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</si>
  <si>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</si>
  <si>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</si>
  <si>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</si>
  <si>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</si>
  <si>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</si>
  <si>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</si>
  <si>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</si>
  <si>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</si>
  <si>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</si>
  <si>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</si>
  <si>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</si>
  <si>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</si>
  <si>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</si>
  <si>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</si>
  <si>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</si>
  <si>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</si>
  <si>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</si>
  <si>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</si>
  <si>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</si>
  <si>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</si>
  <si>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</si>
  <si>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</si>
  <si>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</si>
  <si>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</si>
  <si>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</si>
  <si>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</si>
  <si>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</si>
  <si>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</si>
  <si>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</si>
  <si>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</si>
  <si>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</si>
  <si>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</si>
  <si>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</si>
  <si>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</si>
  <si>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</si>
  <si>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</si>
  <si>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</si>
  <si>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</si>
  <si>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</si>
  <si>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</si>
  <si>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</si>
  <si>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</si>
  <si>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</si>
  <si>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</si>
  <si>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</si>
  <si>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</si>
  <si>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</si>
  <si>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</si>
  <si>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</si>
  <si>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</si>
  <si>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</si>
  <si>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</si>
  <si>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</si>
  <si>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</si>
  <si>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</si>
  <si>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</si>
  <si>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</si>
  <si>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</si>
  <si>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</si>
  <si>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</si>
  <si>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</si>
  <si>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</si>
  <si>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</si>
  <si>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</si>
  <si>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</si>
  <si>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</si>
  <si>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</si>
  <si>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</si>
  <si>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</si>
  <si>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</si>
  <si>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</si>
  <si>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</si>
  <si>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</si>
  <si>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</si>
  <si>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</si>
  <si>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</si>
  <si>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</si>
  <si>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</si>
  <si>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</si>
  <si>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</si>
  <si>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</si>
  <si>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</si>
  <si>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</si>
  <si>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</si>
  <si>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</si>
  <si>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</si>
  <si>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</si>
  <si>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</si>
  <si>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</si>
  <si>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</si>
  <si>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</si>
  <si>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</si>
  <si>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</si>
  <si>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</si>
  <si>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</si>
  <si>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</si>
  <si>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</si>
  <si>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</si>
  <si>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</si>
  <si>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</si>
  <si>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</si>
  <si>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</si>
  <si>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</si>
  <si>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</si>
  <si>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</si>
  <si>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</si>
  <si>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</si>
  <si>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</si>
  <si>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</si>
  <si>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</si>
  <si>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</si>
  <si>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</si>
  <si>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</si>
  <si>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</si>
  <si>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</si>
  <si>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</si>
  <si>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</si>
  <si>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</si>
  <si>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</si>
  <si>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</si>
  <si>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</si>
  <si>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</si>
  <si>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</si>
  <si>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</si>
  <si>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</si>
  <si>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</si>
  <si>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</si>
  <si>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</si>
  <si>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</si>
  <si>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</si>
  <si>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</si>
  <si>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</si>
  <si>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</si>
  <si>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</si>
  <si>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</si>
  <si>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</si>
  <si>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</si>
  <si>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</si>
  <si>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</si>
  <si>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</si>
  <si>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</si>
  <si>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</si>
  <si>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</si>
  <si>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</si>
  <si>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</si>
  <si>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</si>
  <si>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</si>
  <si>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</si>
  <si>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</si>
  <si>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</si>
  <si>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</si>
  <si>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</si>
  <si>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</si>
  <si>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</si>
  <si>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</si>
  <si>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</si>
  <si>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</si>
  <si>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</si>
  <si>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</si>
  <si>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</si>
  <si>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</si>
  <si>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</si>
  <si>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</si>
  <si>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</si>
  <si>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</si>
  <si>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</si>
  <si>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</si>
  <si>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</si>
  <si>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</si>
  <si>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</si>
  <si>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</si>
  <si>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</si>
  <si>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</si>
  <si>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</si>
  <si>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</si>
  <si>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</si>
  <si>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</si>
  <si>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</si>
  <si>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</si>
  <si>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</si>
  <si>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</si>
  <si>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</si>
  <si>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</si>
  <si>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</si>
  <si>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</si>
  <si>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</si>
  <si>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</si>
  <si>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</si>
  <si>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</si>
  <si>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</si>
  <si>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</si>
  <si>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</si>
  <si>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</si>
  <si>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</si>
  <si>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</si>
  <si>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</si>
  <si>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</si>
  <si>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</si>
  <si>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</si>
  <si>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</si>
  <si>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</si>
  <si>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</si>
  <si>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</si>
  <si>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</si>
  <si>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</si>
  <si>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</si>
  <si>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</si>
  <si>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</si>
  <si>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</si>
  <si>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</si>
  <si>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</si>
  <si>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</si>
  <si>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</si>
  <si>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</si>
  <si>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</si>
  <si>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</si>
  <si>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</si>
  <si>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</si>
  <si>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</si>
  <si>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</si>
  <si>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</si>
  <si>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</si>
  <si>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</si>
  <si>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</si>
  <si>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</si>
  <si>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</si>
  <si>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</si>
  <si>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</si>
  <si>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</si>
  <si>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</si>
  <si>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</si>
  <si>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</si>
  <si>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</si>
  <si>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</si>
  <si>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</si>
  <si>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</si>
  <si>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</si>
  <si>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</si>
  <si>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</si>
  <si>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</si>
  <si>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</si>
  <si>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</si>
  <si>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</si>
  <si>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</si>
  <si>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</si>
  <si>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</si>
  <si>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</si>
  <si>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</si>
  <si>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</si>
  <si>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</si>
  <si>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</si>
  <si>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</si>
  <si>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</si>
  <si>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</si>
  <si>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</si>
  <si>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</si>
  <si>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</si>
  <si>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</si>
  <si>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</si>
  <si>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</si>
  <si>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</si>
  <si>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</si>
  <si>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</si>
  <si>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</si>
  <si>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</si>
  <si>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</si>
  <si>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</si>
  <si>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</si>
  <si>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</si>
  <si>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</si>
  <si>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</si>
  <si>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</si>
  <si>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</si>
  <si>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</si>
  <si>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</si>
  <si>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</si>
  <si>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</si>
  <si>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</si>
  <si>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</si>
  <si>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</si>
  <si>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</si>
  <si>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</si>
  <si>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</si>
  <si>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</si>
  <si>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</si>
  <si>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</si>
  <si>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</si>
  <si>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</si>
  <si>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</si>
  <si>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</si>
  <si>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</si>
  <si>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</si>
  <si>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</si>
  <si>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</si>
  <si>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</si>
  <si>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</si>
  <si>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</si>
  <si>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</si>
  <si>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</si>
  <si>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</si>
  <si>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</si>
  <si>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</si>
  <si>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</si>
  <si>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</si>
  <si>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</si>
  <si>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</si>
  <si>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</si>
  <si>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</si>
  <si>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</si>
  <si>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</si>
  <si>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</si>
  <si>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</si>
  <si>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</si>
  <si>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</si>
  <si>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</si>
  <si>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</si>
  <si>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</si>
  <si>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</si>
  <si>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</si>
  <si>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</si>
  <si>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</si>
  <si>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</si>
  <si>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</si>
  <si>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</si>
  <si>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</si>
  <si>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</si>
  <si>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</si>
  <si>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</si>
  <si>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</si>
  <si>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</si>
  <si>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</si>
  <si>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</si>
  <si>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</si>
  <si>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</si>
  <si>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</si>
  <si>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</si>
  <si>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</si>
  <si>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</si>
  <si>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</si>
  <si>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</si>
  <si>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</si>
  <si>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</si>
  <si>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</si>
  <si>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</si>
  <si>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</si>
  <si>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</si>
  <si>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</si>
  <si>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</si>
  <si>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</si>
  <si>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</si>
  <si>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</si>
  <si>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</si>
  <si>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</si>
  <si>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</si>
  <si>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</si>
  <si>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</si>
  <si>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</si>
  <si>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</si>
  <si>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</si>
  <si>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</si>
  <si>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</si>
  <si>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</si>
  <si>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</si>
  <si>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</si>
  <si>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</si>
  <si>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</si>
  <si>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</si>
  <si>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</si>
  <si>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</si>
  <si>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</si>
  <si>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</si>
  <si>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</si>
  <si>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</si>
  <si>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</si>
  <si>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</si>
  <si>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</si>
  <si>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</si>
  <si>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</si>
  <si>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</si>
  <si>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</si>
  <si>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</si>
  <si>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</si>
  <si>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</si>
  <si>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</si>
  <si>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</si>
  <si>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</si>
  <si>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</si>
  <si>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</si>
  <si>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</si>
  <si>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</si>
  <si>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</si>
  <si>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</si>
  <si>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</si>
  <si>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</si>
  <si>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</si>
  <si>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</si>
  <si>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</si>
  <si>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</si>
  <si>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</si>
  <si>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</si>
  <si>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</si>
  <si>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</si>
  <si>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</si>
  <si>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</si>
  <si>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</si>
  <si>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</si>
  <si>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</si>
  <si>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</si>
  <si>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</si>
  <si>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</si>
  <si>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</si>
  <si>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</si>
  <si>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</si>
  <si>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</si>
  <si>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</si>
  <si>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</si>
  <si>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</si>
  <si>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</si>
  <si>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</si>
  <si>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</si>
  <si>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</si>
  <si>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</si>
  <si>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</si>
  <si>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</si>
  <si>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</si>
  <si>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</si>
  <si>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</si>
  <si>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</si>
  <si>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</si>
  <si>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</si>
  <si>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</si>
  <si>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</si>
  <si>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</si>
  <si>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</si>
  <si>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</si>
  <si>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</si>
  <si>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</si>
  <si>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</si>
  <si>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</si>
  <si>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</si>
  <si>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</si>
  <si>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</si>
  <si>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</si>
  <si>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</si>
  <si>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</si>
  <si>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</si>
  <si>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</si>
  <si>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</si>
  <si>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</si>
  <si>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</si>
  <si>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</si>
  <si>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</si>
  <si>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</si>
  <si>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</si>
  <si>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</si>
  <si>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</si>
  <si>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</si>
  <si>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</si>
  <si>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</si>
  <si>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</si>
  <si>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</si>
  <si>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</si>
  <si>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</si>
  <si>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</si>
  <si>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</si>
  <si>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</si>
  <si>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</si>
  <si>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</si>
  <si>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</si>
  <si>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</si>
  <si>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</si>
  <si>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</si>
  <si>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</si>
  <si>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</si>
  <si>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</si>
  <si>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</si>
  <si>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</si>
  <si>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</si>
  <si>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</si>
  <si>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</si>
  <si>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</si>
  <si>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</si>
  <si>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</si>
  <si>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</si>
  <si>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</si>
  <si>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</si>
  <si>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</si>
  <si>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</si>
  <si>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</si>
  <si>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</si>
  <si>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</si>
  <si>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</si>
  <si>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</si>
  <si>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</si>
  <si>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</si>
  <si>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</si>
  <si>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</si>
  <si>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</si>
  <si>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</si>
  <si>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</si>
  <si>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</si>
  <si>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</si>
  <si>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</si>
  <si>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</si>
  <si>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</si>
  <si>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</si>
  <si>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</si>
  <si>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</si>
  <si>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</si>
  <si>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</si>
  <si>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</si>
  <si>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</si>
  <si>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</si>
  <si>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</si>
  <si>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</si>
  <si>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</si>
  <si>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</si>
  <si>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</si>
  <si>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</si>
  <si>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</si>
  <si>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</si>
  <si>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</si>
  <si>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</si>
  <si>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</si>
  <si>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</si>
  <si>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</si>
  <si>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</si>
  <si>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</si>
  <si>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</si>
  <si>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</si>
  <si>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</si>
  <si>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</si>
  <si>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</si>
  <si>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</si>
  <si>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</si>
  <si>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</si>
  <si>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</si>
  <si>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</si>
  <si>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</si>
  <si>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</si>
  <si>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</si>
  <si>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</si>
  <si>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</si>
  <si>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</si>
  <si>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</si>
  <si>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</si>
  <si>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</si>
  <si>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</si>
  <si>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</si>
  <si>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</si>
  <si>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</si>
  <si>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</si>
  <si>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</si>
  <si>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</si>
  <si>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</si>
  <si>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</si>
  <si>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</si>
  <si>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</si>
  <si>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</si>
  <si>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</si>
  <si>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</si>
  <si>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</si>
  <si>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</si>
  <si>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</si>
  <si>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</si>
  <si>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</si>
  <si>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</si>
  <si>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</si>
  <si>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</si>
  <si>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</si>
  <si>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</si>
  <si>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</si>
  <si>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</si>
  <si>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</si>
  <si>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</si>
  <si>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</si>
  <si>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</si>
  <si>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</si>
  <si>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</si>
  <si>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</si>
  <si>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</si>
  <si>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</si>
  <si>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</si>
  <si>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</si>
  <si>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</si>
  <si>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</si>
  <si>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</si>
  <si>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</si>
  <si>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</si>
  <si>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</si>
  <si>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</si>
  <si>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</si>
  <si>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</si>
  <si>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</si>
  <si>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</si>
  <si>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</si>
  <si>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</si>
  <si>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</si>
  <si>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</si>
  <si>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</si>
  <si>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</si>
  <si>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</si>
  <si>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</si>
  <si>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</si>
  <si>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</si>
  <si>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</si>
  <si>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</si>
  <si>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</si>
  <si>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</si>
  <si>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</si>
  <si>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</si>
  <si>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</si>
  <si>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</si>
  <si>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</si>
  <si>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</si>
  <si>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</si>
  <si>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</si>
  <si>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</si>
  <si>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</si>
  <si>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</si>
  <si>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</si>
  <si>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</si>
  <si>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</si>
  <si>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</si>
  <si>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</si>
  <si>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</si>
  <si>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</si>
  <si>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</si>
  <si>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</si>
  <si>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</si>
  <si>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</si>
  <si>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</si>
  <si>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</si>
  <si>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</si>
  <si>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</si>
  <si>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</si>
  <si>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</si>
  <si>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</si>
  <si>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</si>
  <si>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</si>
  <si>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</si>
  <si>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</si>
  <si>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</si>
  <si>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</si>
  <si>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</si>
  <si>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</si>
  <si>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</si>
  <si>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</si>
  <si>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</si>
  <si>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</si>
  <si>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</si>
  <si>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</si>
  <si>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</si>
  <si>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</si>
  <si>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</si>
  <si>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</si>
  <si>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</si>
  <si>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</si>
  <si>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</si>
  <si>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</si>
  <si>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</si>
  <si>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</si>
  <si>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</si>
  <si>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</si>
  <si>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</si>
  <si>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</si>
  <si>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</si>
  <si>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</si>
  <si>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</si>
  <si>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</si>
  <si>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</si>
  <si>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</si>
  <si>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</si>
  <si>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</si>
  <si>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</si>
  <si>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</si>
  <si>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</si>
  <si>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</si>
  <si>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</si>
  <si>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</si>
  <si>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</si>
  <si>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</si>
  <si>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</si>
  <si>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</si>
  <si>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</si>
  <si>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</si>
  <si>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</si>
  <si>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</si>
  <si>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</si>
  <si>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</si>
  <si>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</si>
  <si>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</si>
  <si>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</si>
  <si>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</si>
  <si>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</si>
  <si>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</si>
  <si>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</si>
  <si>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</si>
  <si>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</si>
  <si>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</si>
  <si>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</si>
  <si>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</si>
  <si>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</si>
  <si>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</si>
  <si>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</si>
  <si>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</si>
  <si>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</si>
  <si>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</si>
  <si>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</si>
  <si>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</si>
  <si>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</si>
  <si>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</si>
  <si>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</si>
  <si>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</si>
  <si>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</si>
  <si>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</si>
  <si>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</si>
  <si>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</si>
  <si>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</si>
  <si>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</si>
  <si>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</si>
  <si>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</si>
  <si>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</si>
  <si>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</si>
  <si>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</si>
  <si>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</si>
  <si>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</si>
  <si>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</si>
  <si>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</si>
  <si>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</si>
  <si>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</si>
  <si>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</si>
  <si>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</si>
  <si>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</si>
  <si>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</si>
  <si>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</si>
  <si>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</si>
  <si>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</si>
  <si>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</si>
  <si>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</si>
  <si>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</si>
  <si>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</si>
  <si>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</si>
  <si>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</si>
  <si>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</si>
  <si>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</si>
  <si>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</si>
  <si>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</si>
  <si>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</si>
  <si>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</si>
  <si>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</si>
  <si>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</si>
  <si>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</si>
  <si>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</si>
  <si>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</si>
  <si>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</si>
  <si>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</si>
  <si>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</si>
  <si>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</si>
  <si>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</si>
  <si>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</si>
  <si>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</si>
  <si>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</si>
  <si>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</si>
  <si>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</si>
  <si>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</si>
  <si>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</si>
  <si>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</si>
  <si>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</si>
  <si>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</si>
  <si>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</si>
  <si>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</si>
  <si>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</si>
  <si>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</si>
  <si>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</si>
  <si>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</si>
  <si>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</si>
  <si>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</si>
  <si>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</si>
  <si>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</si>
  <si>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</si>
  <si>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</si>
  <si>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</si>
  <si>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</si>
  <si>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</si>
  <si>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</si>
  <si>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</si>
  <si>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</si>
  <si>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</si>
  <si>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</si>
  <si>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</si>
  <si>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</si>
  <si>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</si>
  <si>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</si>
  <si>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</si>
  <si>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</si>
  <si>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</si>
  <si>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</si>
  <si>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</si>
  <si>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</si>
  <si>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</si>
  <si>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</si>
  <si>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</si>
  <si>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</si>
  <si>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</si>
  <si>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</si>
  <si>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</si>
  <si>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</si>
  <si>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</si>
  <si>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</si>
  <si>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</si>
  <si>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</si>
  <si>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</si>
  <si>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</si>
  <si>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</si>
  <si>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</si>
  <si>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</si>
  <si>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</si>
  <si>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</si>
  <si>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</si>
  <si>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</si>
  <si>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</si>
  <si>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</si>
  <si>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</si>
  <si>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</si>
  <si>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</si>
  <si>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</si>
  <si>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</si>
  <si>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</si>
  <si>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</si>
  <si>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</si>
  <si>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</si>
  <si>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</si>
  <si>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</si>
  <si>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</si>
  <si>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</si>
  <si>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</si>
  <si>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</si>
  <si>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</si>
  <si>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</si>
  <si>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</si>
  <si>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</si>
  <si>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</si>
  <si>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</si>
  <si>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</si>
  <si>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</si>
  <si>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</si>
  <si>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</si>
  <si>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</si>
  <si>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</si>
  <si>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</si>
  <si>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</si>
  <si>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</si>
  <si>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</si>
  <si>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</si>
  <si>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</si>
  <si>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</si>
  <si>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</si>
  <si>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</si>
  <si>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</si>
  <si>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</si>
  <si>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</si>
  <si>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</si>
  <si>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</si>
  <si>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</si>
  <si>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</si>
  <si>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</si>
  <si>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</si>
  <si>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</si>
  <si>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</si>
  <si>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</si>
  <si>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</si>
  <si>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</si>
  <si>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</si>
  <si>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</si>
  <si>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</si>
  <si>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</si>
  <si>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</si>
  <si>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</si>
  <si>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</si>
  <si>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</si>
  <si>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</si>
  <si>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</si>
  <si>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</si>
  <si>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</si>
  <si>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</si>
  <si>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</si>
  <si>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</si>
  <si>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</si>
  <si>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</si>
  <si>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</si>
  <si>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</si>
  <si>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</si>
  <si>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</si>
  <si>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</si>
  <si>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</si>
  <si>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</si>
  <si>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</si>
  <si>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</si>
  <si>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</si>
  <si>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</si>
  <si>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</si>
  <si>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</si>
  <si>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</si>
  <si>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</si>
  <si>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</si>
  <si>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</si>
  <si>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</si>
  <si>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</si>
  <si>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</si>
  <si>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</si>
  <si>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</si>
  <si>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</si>
  <si>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</si>
  <si>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</si>
  <si>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</si>
  <si>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</si>
  <si>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</si>
  <si>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</si>
  <si>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</si>
  <si>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</si>
  <si>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</si>
  <si>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</si>
  <si>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</si>
  <si>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</si>
  <si>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</si>
  <si>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</si>
  <si>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</si>
  <si>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</si>
  <si>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</si>
  <si>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</si>
  <si>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</si>
  <si>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</si>
  <si>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</si>
  <si>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</si>
  <si>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</si>
  <si>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</si>
  <si>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</si>
  <si>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</si>
  <si>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</si>
  <si>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</si>
  <si>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</si>
  <si>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</si>
  <si>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</si>
  <si>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</si>
  <si>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</si>
  <si>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</si>
  <si>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</si>
  <si>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</si>
  <si>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</si>
  <si>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</si>
  <si>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</si>
  <si>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</si>
  <si>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</si>
  <si>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</si>
  <si>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</si>
  <si>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</si>
  <si>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</si>
  <si>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</si>
  <si>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</si>
  <si>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</si>
  <si>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</si>
  <si>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</si>
  <si>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</si>
  <si>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</si>
  <si>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</si>
  <si>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</si>
  <si>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</si>
  <si>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</si>
  <si>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</si>
  <si>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</si>
  <si>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</si>
  <si>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</si>
  <si>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</si>
  <si>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</si>
  <si>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</si>
  <si>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</si>
  <si>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</si>
  <si>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</si>
  <si>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</si>
  <si>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</si>
  <si>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</si>
  <si>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</si>
  <si>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</si>
  <si>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</si>
  <si>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</si>
  <si>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</si>
  <si>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</si>
  <si>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</si>
  <si>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</si>
  <si>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</si>
  <si>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</si>
  <si>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</si>
  <si>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</si>
  <si>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</si>
  <si>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</si>
  <si>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</si>
  <si>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</si>
  <si>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</si>
  <si>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</si>
  <si>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</si>
  <si>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</si>
  <si>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</si>
  <si>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</si>
  <si>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</si>
  <si>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</si>
  <si>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</si>
  <si>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</si>
  <si>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</si>
  <si>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</si>
  <si>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</si>
  <si>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</si>
  <si>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</si>
  <si>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</si>
  <si>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</si>
  <si>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</si>
  <si>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</si>
  <si>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</si>
  <si>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</si>
  <si>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</si>
  <si>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</si>
  <si>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</si>
  <si>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</si>
  <si>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</si>
  <si>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</si>
  <si>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</si>
  <si>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</si>
  <si>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</si>
  <si>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</si>
  <si>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</si>
  <si>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</si>
  <si>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</si>
  <si>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</si>
  <si>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</si>
  <si>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</si>
  <si>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</si>
  <si>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</si>
  <si>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</si>
  <si>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</si>
  <si>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</si>
  <si>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</si>
  <si>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</si>
  <si>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</si>
  <si>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</si>
  <si>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</si>
  <si>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</si>
  <si>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</si>
  <si>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</si>
  <si>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</si>
  <si>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</si>
  <si>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</si>
  <si>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</si>
  <si>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</si>
  <si>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</si>
  <si>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</si>
  <si>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</si>
  <si>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</si>
  <si>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</si>
  <si>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</si>
  <si>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</si>
  <si>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</si>
  <si>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</si>
  <si>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</si>
  <si>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</si>
  <si>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</si>
  <si>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</si>
  <si>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</si>
  <si>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</si>
  <si>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</si>
  <si>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</si>
  <si>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</si>
  <si>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</si>
  <si>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</si>
  <si>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</si>
  <si>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</si>
  <si>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</si>
  <si>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</si>
  <si>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</si>
  <si>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</si>
  <si>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</si>
  <si>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</si>
  <si>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</si>
  <si>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</si>
  <si>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</si>
  <si>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</si>
  <si>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</si>
  <si>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</si>
  <si>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</si>
  <si>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</si>
  <si>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</si>
  <si>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</si>
  <si>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</si>
  <si>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</si>
  <si>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</si>
  <si>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</si>
  <si>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</si>
  <si>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</si>
  <si>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</si>
  <si>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</si>
  <si>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</si>
  <si>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</si>
  <si>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</si>
  <si>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</si>
  <si>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</si>
  <si>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</si>
  <si>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</si>
  <si>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</si>
  <si>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</si>
  <si>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</si>
  <si>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</si>
  <si>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</si>
  <si>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</si>
  <si>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</si>
  <si>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</si>
  <si>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</si>
  <si>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</si>
  <si>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</si>
  <si>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</si>
  <si>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</si>
  <si>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</si>
  <si>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</si>
  <si>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</si>
  <si>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</si>
  <si>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</si>
  <si>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</si>
  <si>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</si>
  <si>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</si>
  <si>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</si>
  <si>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</si>
  <si>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</si>
  <si>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</si>
  <si>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</si>
  <si>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</si>
  <si>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</si>
  <si>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</si>
  <si>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</si>
  <si>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</si>
  <si>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</si>
  <si>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</si>
  <si>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</si>
  <si>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</si>
  <si>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</si>
  <si>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</si>
  <si>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</si>
  <si>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</si>
  <si>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</si>
  <si>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</si>
  <si>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</si>
  <si>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</si>
  <si>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</si>
  <si>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</si>
  <si>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</si>
  <si>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</si>
  <si>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</si>
  <si>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</si>
  <si>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</si>
  <si>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</si>
  <si>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</si>
  <si>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</si>
  <si>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</si>
  <si>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</si>
  <si>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</si>
  <si>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</si>
  <si>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</si>
  <si>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</si>
  <si>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</si>
  <si>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</si>
  <si>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</si>
  <si>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</si>
  <si>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</si>
  <si>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</si>
  <si>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</si>
  <si>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</si>
  <si>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</si>
  <si>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</si>
  <si>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</si>
  <si>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</si>
  <si>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</si>
  <si>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</si>
  <si>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</si>
  <si>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</si>
  <si>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</si>
  <si>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</si>
  <si>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</si>
  <si>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</si>
  <si>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</si>
  <si>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</si>
  <si>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</si>
  <si>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</si>
  <si>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</si>
  <si>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</si>
  <si>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</si>
  <si>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</si>
  <si>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</si>
  <si>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</si>
  <si>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</si>
  <si>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</si>
  <si>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</si>
  <si>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</si>
  <si>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</si>
  <si>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</si>
  <si>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</si>
  <si>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</si>
  <si>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</si>
  <si>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</si>
  <si>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</si>
  <si>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</si>
  <si>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</si>
  <si>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</si>
  <si>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</si>
  <si>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</si>
  <si>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</si>
  <si>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</si>
  <si>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</si>
  <si>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</si>
  <si>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</si>
  <si>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</si>
  <si>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</si>
  <si>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</si>
  <si>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</si>
  <si>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</si>
  <si>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</si>
  <si>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</si>
  <si>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</si>
  <si>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</si>
  <si>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</si>
  <si>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</si>
  <si>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</si>
  <si>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</si>
  <si>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</si>
  <si>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</si>
  <si>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</si>
  <si>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</si>
  <si>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</si>
  <si>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</si>
  <si>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</si>
  <si>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</si>
  <si>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</si>
  <si>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</si>
  <si>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</si>
  <si>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</si>
  <si>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</si>
  <si>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</si>
  <si>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</si>
  <si>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</si>
  <si>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</si>
  <si>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</si>
  <si>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</si>
  <si>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</si>
  <si>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</si>
  <si>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</si>
  <si>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</si>
  <si>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</si>
  <si>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</si>
  <si>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</si>
  <si>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</si>
  <si>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</si>
  <si>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</si>
  <si>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</si>
  <si>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</si>
  <si>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</si>
  <si>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</si>
  <si>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</si>
  <si>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</si>
  <si>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</si>
  <si>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</si>
  <si>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</si>
  <si>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</si>
  <si>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</si>
  <si>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</si>
  <si>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</si>
  <si>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</si>
  <si>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</si>
  <si>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</si>
  <si>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</si>
  <si>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</si>
  <si>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</si>
  <si>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</si>
  <si>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</si>
  <si>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</si>
  <si>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</si>
  <si>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</si>
  <si>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</si>
  <si>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</si>
  <si>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</si>
  <si>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</si>
  <si>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</si>
  <si>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</si>
  <si>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</si>
  <si>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</si>
  <si>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</si>
  <si>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</si>
  <si>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</si>
  <si>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</si>
  <si>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</si>
  <si>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</si>
  <si>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</si>
  <si>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</si>
  <si>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</si>
  <si>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</si>
  <si>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</si>
  <si>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</si>
  <si>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</si>
  <si>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</si>
  <si>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</si>
  <si>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</si>
  <si>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</si>
  <si>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</si>
  <si>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</si>
  <si>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</si>
  <si>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</si>
  <si>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</si>
  <si>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</si>
  <si>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</si>
  <si>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</si>
  <si>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</si>
  <si>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</si>
  <si>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</si>
  <si>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</si>
  <si>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</si>
  <si>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</si>
  <si>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</si>
  <si>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</si>
  <si>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</si>
  <si>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</si>
  <si>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</si>
  <si>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</si>
  <si>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</si>
  <si>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</si>
  <si>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</si>
  <si>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</si>
  <si>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</si>
  <si>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</si>
  <si>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</si>
  <si>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</si>
  <si>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</si>
  <si>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</si>
  <si>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</si>
  <si>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</si>
  <si>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</si>
  <si>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</si>
  <si>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</si>
  <si>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</si>
  <si>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</si>
  <si>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</si>
  <si>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</si>
  <si>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</si>
  <si>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</si>
  <si>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</si>
  <si>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</si>
  <si>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</si>
  <si>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</si>
  <si>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</si>
  <si>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</si>
  <si>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</si>
  <si>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</si>
  <si>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</si>
  <si>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</si>
  <si>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</si>
  <si>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</si>
  <si>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</si>
  <si>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</si>
  <si>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</si>
  <si>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</si>
  <si>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</si>
  <si>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</si>
  <si>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</si>
  <si>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</si>
  <si>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</si>
  <si>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</si>
  <si>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</si>
  <si>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</si>
  <si>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</si>
  <si>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</si>
  <si>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</si>
  <si>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</si>
  <si>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</si>
  <si>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</si>
  <si>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</si>
  <si>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</si>
  <si>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</si>
  <si>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</si>
  <si>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</si>
  <si>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</si>
  <si>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</si>
  <si>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</si>
  <si>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</si>
  <si>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</si>
  <si>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</si>
  <si>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</si>
  <si>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</si>
  <si>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</si>
  <si>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</si>
  <si>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</si>
  <si>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</si>
  <si>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</si>
  <si>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</si>
  <si>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</si>
  <si>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</si>
  <si>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</si>
  <si>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</si>
  <si>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</si>
  <si>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</si>
  <si>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</si>
  <si>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</si>
  <si>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</si>
  <si>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</si>
  <si>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</si>
  <si>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</si>
  <si>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</si>
  <si>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</si>
  <si>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</si>
  <si>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</si>
  <si>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</si>
  <si>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</si>
  <si>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</si>
  <si>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</si>
  <si>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</si>
  <si>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</si>
  <si>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</si>
  <si>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</si>
  <si>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</si>
  <si>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</si>
  <si>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</si>
  <si>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</si>
  <si>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</si>
  <si>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</si>
  <si>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</si>
  <si>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</si>
  <si>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</si>
  <si>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</si>
  <si>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</si>
  <si>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</si>
  <si>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</si>
  <si>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</si>
  <si>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</si>
  <si>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</si>
  <si>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</si>
  <si>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</si>
  <si>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</si>
  <si>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</si>
  <si>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</si>
  <si>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</si>
  <si>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</si>
  <si>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</si>
  <si>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</si>
  <si>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</si>
  <si>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</si>
  <si>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</si>
  <si>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</si>
  <si>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</si>
  <si>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</si>
  <si>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</si>
  <si>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</si>
  <si>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</si>
  <si>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</si>
  <si>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</si>
  <si>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</si>
  <si>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</si>
  <si>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</si>
  <si>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</si>
  <si>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</si>
  <si>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</si>
  <si>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</si>
  <si>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</si>
  <si>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</si>
  <si>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</si>
  <si>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</si>
  <si>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</si>
  <si>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</si>
  <si>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</si>
  <si>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</si>
  <si>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</si>
  <si>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</si>
  <si>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</si>
  <si>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</si>
  <si>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</si>
  <si>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</si>
  <si>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</si>
  <si>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</si>
  <si>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</si>
  <si>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</si>
  <si>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</si>
  <si>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</si>
  <si>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</si>
  <si>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</si>
  <si>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</si>
  <si>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</si>
  <si>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</si>
  <si>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</si>
  <si>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</si>
  <si>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</si>
  <si>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</si>
  <si>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</si>
  <si>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</si>
  <si>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</si>
  <si>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</si>
  <si>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</si>
  <si>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</si>
  <si>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</si>
  <si>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</si>
  <si>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</si>
  <si>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</si>
  <si>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</si>
  <si>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</si>
  <si>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</si>
  <si>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</si>
  <si>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</si>
  <si>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</si>
  <si>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</si>
  <si>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</si>
  <si>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</si>
  <si>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</si>
  <si>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</si>
  <si>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</si>
  <si>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</si>
  <si>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</si>
  <si>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</si>
  <si>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</si>
  <si>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</si>
  <si>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</si>
  <si>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</si>
  <si>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</si>
  <si>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</si>
  <si>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</si>
  <si>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</si>
  <si>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</si>
  <si>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</si>
  <si>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</si>
  <si>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</si>
  <si>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</si>
  <si>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</si>
  <si>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</si>
  <si>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</si>
  <si>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</si>
  <si>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</si>
  <si>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</si>
  <si>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</si>
  <si>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</si>
  <si>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</si>
  <si>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</si>
  <si>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</si>
  <si>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</si>
  <si>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</si>
  <si>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</si>
  <si>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</si>
  <si>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</si>
  <si>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</si>
  <si>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</si>
  <si>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</si>
  <si>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</si>
  <si>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</si>
  <si>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</si>
  <si>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</si>
  <si>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</si>
  <si>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</si>
  <si>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</si>
  <si>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</si>
  <si>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</si>
  <si>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</si>
  <si>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</si>
  <si>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</si>
  <si>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</si>
  <si>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</si>
  <si>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</si>
  <si>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</si>
  <si>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</si>
  <si>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</si>
  <si>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</si>
  <si>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</si>
  <si>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</si>
  <si>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</si>
  <si>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</si>
  <si>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</si>
  <si>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</si>
  <si>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</si>
  <si>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</si>
  <si>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</si>
  <si>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</si>
  <si>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</si>
  <si>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</si>
  <si>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</si>
  <si>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</si>
  <si>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</si>
  <si>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</si>
  <si>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</si>
  <si>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</si>
  <si>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</si>
  <si>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</si>
  <si>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</si>
  <si>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</si>
  <si>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</si>
  <si>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</si>
  <si>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</si>
  <si>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</si>
  <si>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</si>
  <si>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</si>
  <si>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</si>
  <si>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</si>
  <si>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</si>
  <si>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</si>
  <si>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</si>
  <si>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</si>
  <si>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</si>
  <si>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</si>
  <si>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</si>
  <si>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</si>
  <si>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</si>
  <si>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</si>
  <si>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</si>
  <si>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</si>
  <si>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</si>
  <si>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</si>
  <si>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</si>
  <si>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</si>
  <si>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</si>
  <si>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</si>
  <si>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</si>
  <si>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</si>
  <si>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</si>
  <si>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</si>
  <si>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</si>
  <si>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</si>
  <si>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</si>
  <si>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</si>
  <si>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</si>
  <si>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</si>
  <si>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</si>
  <si>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</si>
  <si>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</si>
  <si>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</si>
  <si>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</si>
  <si>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</si>
  <si>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</si>
  <si>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</si>
  <si>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</si>
  <si>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</si>
  <si>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</si>
  <si>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</si>
  <si>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</si>
  <si>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</si>
  <si>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</si>
  <si>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</si>
  <si>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</si>
  <si>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</si>
  <si>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</si>
  <si>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</si>
  <si>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</si>
  <si>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</si>
  <si>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</si>
  <si>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</si>
  <si>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</si>
  <si>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</si>
  <si>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</si>
  <si>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</si>
  <si>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</si>
  <si>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</si>
  <si>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</si>
  <si>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</si>
  <si>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</si>
  <si>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</si>
  <si>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</si>
  <si>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</si>
  <si>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</si>
  <si>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</si>
  <si>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</si>
  <si>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</si>
  <si>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</si>
  <si>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</si>
  <si>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</si>
  <si>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</si>
  <si>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</si>
  <si>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</si>
  <si>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</si>
  <si>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</si>
  <si>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</si>
  <si>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</si>
  <si>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</si>
  <si>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</si>
  <si>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</si>
  <si>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</si>
  <si>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</si>
  <si>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</si>
  <si>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</si>
  <si>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</si>
  <si>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</si>
  <si>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</si>
  <si>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</si>
  <si>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</si>
  <si>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</si>
  <si>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</si>
  <si>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</si>
  <si>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</si>
  <si>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</si>
  <si>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</si>
  <si>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</si>
  <si>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</si>
  <si>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</si>
  <si>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</si>
  <si>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</si>
  <si>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</si>
  <si>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</si>
  <si>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</si>
  <si>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</si>
  <si>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</si>
  <si>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</si>
  <si>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</si>
  <si>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</si>
  <si>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</si>
  <si>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</si>
  <si>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</si>
  <si>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</si>
  <si>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</si>
  <si>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</si>
  <si>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</si>
  <si>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</si>
  <si>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</si>
  <si>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</si>
  <si>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</si>
  <si>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</si>
  <si>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</si>
  <si>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</si>
  <si>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</si>
  <si>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</si>
  <si>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</si>
  <si>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</si>
  <si>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</si>
  <si>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</si>
  <si>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</si>
  <si>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</si>
  <si>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</si>
  <si>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</si>
  <si>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</si>
  <si>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</si>
  <si>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</si>
  <si>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</si>
  <si>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</si>
  <si>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</si>
  <si>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</si>
  <si>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</si>
  <si>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</si>
  <si>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</si>
  <si>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</si>
  <si>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</si>
  <si>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</si>
  <si>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</si>
  <si>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</si>
  <si>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</si>
  <si>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</si>
  <si>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</si>
  <si>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</si>
  <si>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</si>
  <si>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</si>
  <si>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</si>
  <si>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</si>
  <si>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</si>
  <si>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</si>
  <si>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</si>
  <si>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</si>
  <si>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</si>
  <si>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</si>
  <si>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</si>
  <si>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</si>
  <si>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</si>
  <si>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</si>
  <si>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</si>
  <si>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</si>
  <si>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</si>
  <si>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</si>
  <si>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</si>
  <si>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</si>
  <si>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</si>
  <si>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</si>
  <si>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</si>
  <si>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</si>
  <si>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</si>
  <si>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</si>
  <si>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</si>
  <si>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</si>
  <si>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</si>
  <si>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</si>
  <si>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</si>
  <si>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</si>
  <si>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</si>
  <si>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</si>
  <si>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</si>
  <si>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</si>
  <si>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</si>
  <si>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</si>
  <si>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</si>
  <si>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</si>
  <si>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</si>
  <si>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</si>
  <si>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</si>
  <si>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</si>
  <si>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</si>
  <si>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</si>
  <si>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</si>
  <si>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</si>
  <si>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</si>
  <si>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</si>
  <si>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</si>
  <si>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</si>
  <si>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</si>
  <si>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</si>
  <si>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</si>
  <si>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</si>
  <si>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</si>
  <si>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</si>
  <si>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</si>
  <si>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</si>
  <si>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</si>
  <si>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</si>
  <si>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</si>
  <si>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</si>
  <si>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</si>
  <si>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</si>
  <si>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</si>
  <si>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</si>
  <si>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</si>
  <si>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</si>
  <si>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</si>
  <si>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</si>
  <si>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</si>
  <si>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</si>
  <si>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</si>
  <si>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</si>
  <si>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</si>
  <si>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</si>
  <si>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</si>
  <si>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</si>
  <si>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</si>
  <si>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</si>
  <si>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</si>
  <si>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</si>
  <si>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</si>
  <si>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</si>
  <si>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</si>
  <si>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</si>
  <si>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</si>
  <si>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</si>
  <si>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</si>
  <si>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</si>
  <si>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</si>
  <si>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</si>
  <si>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</si>
  <si>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</si>
  <si>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</si>
  <si>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</si>
  <si>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</si>
  <si>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</si>
  <si>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</si>
  <si>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</si>
  <si>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</si>
  <si>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</si>
  <si>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</si>
  <si>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</si>
  <si>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</si>
  <si>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</si>
  <si>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</si>
  <si>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</si>
  <si>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</si>
  <si>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</si>
  <si>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</si>
  <si>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</si>
  <si>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</si>
  <si>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</si>
  <si>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</si>
  <si>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</si>
  <si>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</si>
  <si>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</si>
  <si>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</si>
  <si>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</si>
  <si>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</si>
  <si>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</si>
  <si>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</si>
  <si>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</si>
  <si>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</si>
  <si>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</si>
  <si>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</si>
  <si>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</si>
  <si>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</si>
  <si>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</si>
  <si>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</si>
  <si>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</si>
  <si>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</si>
  <si>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</si>
  <si>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</si>
  <si>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</si>
  <si>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</si>
  <si>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</si>
  <si>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</si>
  <si>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</si>
  <si>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</si>
  <si>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</si>
  <si>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</si>
  <si>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</si>
  <si>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</si>
  <si>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</si>
  <si>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</si>
  <si>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</si>
  <si>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</si>
  <si>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</si>
  <si>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</si>
  <si>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</si>
  <si>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</si>
  <si>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</si>
  <si>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</si>
  <si>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</si>
  <si>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</si>
  <si>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</si>
  <si>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</si>
  <si>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</si>
  <si>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</si>
  <si>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</si>
  <si>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</si>
  <si>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</si>
  <si>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</si>
  <si>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</si>
  <si>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</si>
  <si>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</si>
  <si>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</si>
  <si>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</si>
  <si>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</si>
  <si>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</si>
  <si>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</si>
  <si>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</si>
  <si>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</si>
  <si>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</si>
  <si>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</si>
  <si>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</si>
  <si>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</si>
  <si>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</si>
  <si>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</si>
  <si>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</si>
  <si>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</si>
  <si>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</si>
  <si>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</si>
  <si>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</si>
  <si>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</si>
  <si>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</si>
  <si>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</si>
  <si>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</si>
  <si>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</si>
  <si>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</si>
  <si>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</si>
  <si>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</si>
  <si>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</si>
  <si>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</si>
  <si>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</si>
  <si>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</si>
  <si>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</si>
  <si>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</si>
  <si>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</si>
  <si>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</si>
  <si>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</si>
  <si>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</si>
  <si>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</si>
  <si>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</si>
  <si>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</si>
  <si>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</si>
  <si>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</si>
  <si>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</si>
  <si>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</si>
  <si>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</si>
  <si>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</si>
  <si>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</si>
  <si>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</si>
  <si>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</si>
  <si>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</si>
  <si>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</si>
  <si>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</si>
  <si>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</si>
  <si>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</si>
  <si>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</si>
  <si>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</si>
  <si>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</si>
  <si>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</si>
  <si>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</si>
  <si>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</si>
  <si>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</si>
  <si>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</si>
  <si>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</si>
  <si>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</si>
  <si>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</si>
  <si>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</si>
  <si>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</si>
  <si>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</si>
  <si>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</si>
  <si>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</si>
  <si>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</si>
  <si>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</si>
  <si>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</si>
  <si>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</si>
  <si>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</si>
  <si>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</si>
  <si>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</si>
  <si>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</si>
  <si>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</si>
  <si>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</si>
  <si>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</si>
  <si>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</si>
  <si>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</si>
  <si>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</si>
  <si>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</si>
  <si>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</si>
  <si>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</si>
  <si>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</si>
  <si>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</si>
  <si>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</si>
  <si>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</si>
  <si>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</si>
  <si>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</si>
  <si>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</si>
  <si>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</si>
  <si>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</si>
  <si>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</si>
  <si>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</si>
  <si>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</si>
  <si>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</si>
  <si>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</si>
  <si>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</si>
  <si>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</si>
  <si>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</si>
  <si>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</si>
  <si>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</si>
  <si>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</si>
  <si>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</si>
  <si>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</si>
  <si>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</si>
  <si>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</si>
  <si>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</si>
  <si>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</si>
  <si>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</si>
  <si>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</si>
  <si>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</si>
  <si>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</si>
  <si>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</si>
  <si>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</si>
  <si>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</si>
  <si>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</si>
  <si>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</si>
  <si>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</si>
  <si>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</si>
  <si>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</si>
  <si>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</si>
  <si>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</si>
  <si>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</si>
  <si>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</si>
  <si>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</si>
  <si>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</si>
  <si>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</si>
  <si>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</si>
  <si>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</si>
  <si>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</si>
  <si>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</si>
  <si>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</si>
  <si>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</si>
  <si>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</si>
  <si>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</si>
  <si>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</si>
  <si>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</si>
  <si>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</si>
  <si>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</si>
  <si>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</si>
  <si>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</si>
  <si>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</si>
  <si>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</si>
  <si>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</si>
  <si>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</si>
  <si>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</si>
  <si>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</si>
  <si>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</si>
  <si>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</si>
  <si>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</si>
  <si>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</si>
  <si>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</si>
  <si>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</si>
  <si>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</si>
  <si>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</si>
  <si>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</si>
  <si>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</si>
  <si>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</si>
  <si>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</si>
  <si>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</si>
  <si>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</si>
  <si>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</si>
  <si>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</si>
  <si>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</si>
  <si>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</si>
  <si>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</si>
  <si>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</si>
  <si>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</si>
  <si>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</si>
  <si>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</si>
  <si>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</si>
  <si>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</si>
  <si>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</si>
  <si>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</si>
  <si>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</si>
  <si>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</si>
  <si>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</si>
  <si>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</si>
  <si>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</si>
  <si>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</si>
  <si>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</si>
  <si>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</si>
  <si>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</si>
  <si>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</si>
  <si>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</si>
  <si>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</si>
  <si>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</si>
  <si>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</si>
  <si>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</si>
  <si>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</si>
  <si>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</si>
  <si>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</si>
  <si>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</si>
  <si>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</si>
  <si>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</si>
  <si>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</si>
  <si>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</si>
  <si>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</si>
  <si>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</si>
  <si>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</si>
  <si>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</si>
  <si>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</si>
  <si>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</si>
  <si>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</si>
  <si>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</si>
  <si>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</si>
  <si>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</si>
  <si>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</si>
  <si>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</si>
  <si>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</si>
  <si>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</si>
  <si>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</si>
  <si>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</si>
  <si>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</si>
  <si>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</si>
  <si>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</si>
  <si>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</si>
  <si>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</si>
  <si>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</si>
  <si>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</si>
  <si>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</si>
  <si>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</si>
  <si>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</si>
  <si>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</si>
  <si>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</si>
  <si>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</si>
  <si>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</si>
  <si>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</si>
  <si>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</si>
  <si>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</si>
  <si>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</si>
  <si>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</si>
  <si>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</si>
  <si>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</si>
  <si>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</si>
  <si>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</si>
  <si>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</si>
  <si>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</si>
  <si>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</si>
  <si>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</si>
  <si>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</si>
  <si>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</si>
  <si>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</si>
  <si>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</si>
  <si>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</si>
  <si>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</si>
  <si>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</si>
  <si>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</si>
  <si>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</si>
  <si>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</si>
  <si>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</si>
  <si>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</si>
  <si>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</si>
  <si>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</si>
  <si>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</si>
  <si>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</si>
  <si>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</si>
  <si>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</si>
  <si>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</si>
  <si>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</si>
  <si>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</si>
  <si>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</si>
  <si>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</si>
  <si>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</si>
  <si>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</si>
  <si>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</si>
  <si>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</si>
  <si>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</si>
  <si>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</si>
  <si>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</si>
  <si>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</si>
  <si>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</si>
  <si>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</si>
  <si>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</si>
  <si>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</si>
  <si>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</si>
  <si>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</si>
  <si>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</si>
  <si>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</si>
  <si>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</si>
  <si>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</si>
  <si>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</si>
  <si>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</si>
  <si>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</si>
  <si>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</si>
  <si>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</si>
  <si>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</si>
  <si>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</si>
  <si>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</si>
  <si>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</si>
  <si>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</si>
  <si>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</si>
  <si>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</si>
  <si>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</si>
  <si>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</si>
  <si>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</si>
  <si>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</si>
  <si>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</si>
  <si>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</si>
  <si>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</si>
  <si>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</si>
  <si>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</si>
  <si>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</si>
  <si>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</si>
  <si>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</si>
  <si>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</si>
  <si>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</si>
  <si>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</si>
  <si>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</si>
  <si>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</si>
  <si>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</si>
  <si>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</si>
  <si>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</si>
  <si>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</si>
  <si>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</si>
  <si>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</si>
  <si>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</si>
  <si>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</si>
  <si>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</si>
  <si>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</si>
  <si>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</si>
  <si>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</si>
  <si>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</si>
  <si>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</si>
  <si>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</si>
  <si>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</si>
  <si>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</si>
  <si>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</si>
  <si>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</si>
  <si>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</si>
  <si>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</si>
  <si>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</si>
  <si>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</si>
  <si>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</si>
  <si>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</si>
  <si>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</si>
  <si>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</si>
  <si>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</si>
  <si>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</si>
  <si>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</si>
  <si>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</si>
  <si>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</si>
  <si>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</si>
  <si>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</si>
  <si>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</si>
  <si>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</si>
  <si>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</si>
  <si>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</si>
  <si>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</si>
  <si>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</si>
  <si>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</si>
  <si>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</si>
  <si>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</si>
  <si>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</si>
  <si>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</si>
  <si>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</si>
  <si>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</si>
  <si>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</si>
  <si>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</si>
  <si>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</si>
  <si>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</si>
  <si>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</si>
  <si>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</si>
  <si>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</si>
  <si>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</si>
  <si>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</si>
  <si>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</si>
  <si>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</si>
  <si>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</si>
  <si>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</si>
  <si>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</si>
  <si>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</si>
  <si>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</si>
  <si>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</si>
  <si>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</si>
  <si>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</si>
  <si>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</si>
  <si>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</si>
  <si>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</si>
  <si>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</si>
  <si>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</si>
  <si>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</si>
  <si>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</si>
  <si>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</si>
  <si>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</si>
  <si>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</si>
  <si>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</si>
  <si>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</si>
  <si>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</si>
  <si>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</si>
  <si>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</si>
  <si>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</si>
  <si>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</si>
  <si>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</si>
  <si>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</si>
  <si>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</si>
  <si>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</si>
  <si>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</si>
  <si>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</si>
  <si>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</si>
  <si>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</si>
  <si>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</si>
  <si>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</si>
  <si>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</si>
  <si>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</si>
  <si>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</si>
  <si>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</si>
  <si>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</si>
  <si>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</si>
  <si>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</si>
  <si>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</si>
  <si>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</si>
  <si>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</si>
  <si>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</si>
  <si>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</si>
  <si>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</si>
  <si>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</si>
  <si>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</si>
  <si>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</si>
  <si>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</si>
  <si>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</si>
  <si>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</si>
  <si>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</si>
  <si>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</si>
  <si>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</si>
  <si>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</si>
  <si>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</si>
  <si>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</si>
  <si>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</si>
  <si>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</si>
  <si>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</si>
  <si>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</si>
  <si>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</si>
  <si>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</si>
  <si>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</si>
  <si>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</si>
  <si>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</si>
  <si>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</si>
  <si>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</si>
  <si>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</si>
  <si>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</si>
  <si>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</si>
  <si>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</si>
  <si>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</si>
  <si>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</si>
  <si>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</si>
  <si>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</si>
  <si>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</si>
  <si>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</si>
  <si>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</si>
  <si>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</si>
  <si>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</si>
  <si>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</si>
  <si>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</si>
  <si>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</si>
  <si>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</si>
  <si>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</si>
  <si>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</si>
  <si>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</si>
  <si>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</si>
  <si>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</si>
  <si>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</si>
  <si>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</si>
  <si>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</si>
  <si>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</si>
  <si>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</si>
  <si>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</si>
  <si>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</si>
  <si>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</si>
  <si>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</si>
  <si>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</si>
  <si>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</si>
  <si>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</si>
  <si>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</si>
  <si>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</si>
  <si>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</si>
  <si>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</si>
  <si>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</si>
  <si>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</si>
  <si>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</si>
  <si>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</si>
  <si>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</si>
  <si>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</si>
  <si>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</si>
  <si>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</si>
  <si>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</si>
  <si>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</si>
  <si>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</si>
  <si>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</si>
  <si>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</si>
  <si>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</si>
  <si>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</si>
  <si>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</si>
  <si>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</si>
  <si>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</si>
  <si>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</si>
  <si>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</si>
  <si>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</si>
  <si>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</si>
  <si>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</si>
  <si>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</si>
  <si>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</si>
  <si>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</si>
  <si>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</si>
  <si>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</si>
  <si>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</si>
  <si>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</si>
  <si>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</si>
  <si>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</si>
  <si>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</si>
  <si>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</si>
  <si>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</si>
  <si>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</si>
  <si>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</si>
  <si>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</si>
  <si>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</si>
  <si>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</si>
  <si>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</si>
  <si>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</si>
  <si>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</si>
  <si>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</si>
  <si>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</si>
  <si>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</si>
  <si>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</si>
  <si>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</si>
  <si>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</si>
  <si>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</si>
  <si>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</si>
  <si>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</si>
  <si>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</si>
  <si>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</si>
  <si>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</si>
  <si>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</si>
  <si>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</si>
  <si>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</si>
  <si>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</si>
  <si>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</si>
  <si>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</si>
  <si>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</si>
  <si>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</si>
  <si>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</si>
  <si>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</si>
  <si>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</si>
  <si>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</si>
  <si>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</si>
  <si>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</si>
  <si>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</si>
  <si>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</si>
  <si>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</si>
  <si>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</si>
  <si>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</si>
  <si>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</si>
  <si>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</si>
  <si>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</si>
  <si>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</si>
  <si>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</si>
  <si>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</si>
  <si>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</si>
  <si>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</si>
  <si>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</si>
  <si>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</si>
  <si>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</si>
  <si>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</si>
  <si>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</si>
  <si>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</si>
  <si>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</si>
  <si>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</si>
  <si>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</si>
  <si>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</si>
  <si>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</si>
  <si>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</si>
  <si>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</si>
  <si>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</si>
  <si>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</si>
  <si>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</si>
  <si>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</si>
  <si>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</si>
  <si>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</si>
  <si>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</si>
  <si>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</si>
  <si>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</si>
  <si>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</si>
  <si>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</si>
  <si>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</si>
  <si>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</si>
  <si>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</si>
  <si>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</si>
  <si>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</si>
  <si>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</si>
  <si>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</si>
  <si>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</si>
  <si>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</si>
  <si>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</si>
  <si>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</si>
  <si>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</si>
  <si>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</si>
  <si>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</si>
  <si>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</si>
  <si>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</si>
  <si>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</si>
  <si>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</si>
  <si>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</si>
  <si>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</si>
  <si>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</si>
  <si>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</si>
  <si>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</si>
  <si>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</si>
  <si>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</si>
  <si>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</si>
  <si>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</si>
  <si>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</si>
  <si>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</si>
  <si>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</si>
  <si>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</si>
  <si>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</si>
  <si>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</si>
  <si>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</si>
  <si>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</si>
  <si>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</si>
  <si>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</si>
  <si>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</si>
  <si>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</si>
  <si>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</si>
  <si>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</si>
  <si>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</si>
  <si>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</si>
  <si>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</si>
  <si>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</si>
  <si>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</si>
  <si>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</si>
  <si>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</si>
  <si>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</si>
  <si>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</si>
  <si>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</si>
  <si>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</si>
  <si>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</si>
  <si>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</si>
  <si>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</si>
  <si>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</si>
  <si>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</si>
  <si>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</si>
  <si>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</si>
  <si>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</si>
  <si>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</si>
  <si>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</si>
  <si>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</si>
  <si>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</si>
  <si>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</si>
  <si>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</si>
  <si>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</si>
  <si>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</si>
  <si>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</si>
  <si>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</si>
  <si>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</si>
  <si>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</si>
  <si>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</si>
  <si>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</si>
  <si>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</si>
  <si>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</si>
  <si>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</si>
  <si>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</si>
  <si>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</si>
  <si>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</si>
  <si>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</si>
  <si>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</si>
  <si>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</si>
  <si>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</si>
  <si>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</si>
  <si>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</si>
  <si>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</si>
  <si>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</si>
  <si>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</si>
  <si>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</si>
  <si>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</si>
  <si>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</si>
  <si>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</si>
  <si>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</si>
  <si>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</si>
  <si>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</si>
  <si>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</si>
  <si>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</si>
  <si>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</si>
  <si>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</si>
  <si>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</si>
  <si>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</si>
  <si>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</si>
  <si>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</si>
  <si>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</si>
  <si>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</si>
  <si>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</si>
  <si>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</si>
  <si>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</si>
  <si>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</si>
  <si>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</si>
  <si>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</si>
  <si>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</si>
  <si>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</si>
  <si>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</si>
  <si>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</si>
  <si>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</si>
  <si>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</si>
  <si>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</si>
  <si>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</si>
  <si>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</si>
  <si>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</si>
  <si>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</si>
  <si>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</si>
  <si>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</si>
  <si>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</si>
  <si>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</si>
  <si>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</si>
  <si>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</si>
  <si>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</si>
  <si>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</si>
  <si>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</si>
  <si>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</si>
  <si>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</si>
  <si>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</si>
  <si>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</si>
  <si>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</si>
  <si>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</si>
  <si>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</si>
  <si>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</si>
  <si>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</si>
  <si>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</si>
  <si>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</si>
  <si>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</si>
  <si>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</si>
  <si>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</si>
  <si>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</si>
  <si>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</si>
  <si>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</si>
  <si>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</si>
  <si>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</si>
  <si>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</si>
  <si>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</si>
  <si>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</si>
  <si>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</si>
  <si>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</si>
  <si>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</si>
  <si>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</si>
  <si>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</si>
  <si>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</si>
  <si>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</si>
  <si>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</si>
  <si>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</si>
  <si>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</si>
  <si>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</si>
  <si>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</si>
  <si>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</si>
  <si>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</si>
  <si>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</si>
  <si>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</si>
  <si>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</si>
  <si>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</si>
  <si>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</si>
  <si>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</si>
  <si>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</si>
  <si>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</si>
  <si>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</si>
  <si>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</si>
  <si>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</si>
  <si>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</si>
  <si>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</si>
  <si>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</si>
  <si>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</si>
  <si>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</si>
  <si>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</si>
  <si>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</si>
  <si>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</si>
  <si>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</si>
  <si>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</si>
  <si>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</si>
  <si>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</si>
  <si>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</si>
  <si>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</si>
  <si>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</si>
  <si>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</si>
  <si>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</si>
  <si>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</si>
  <si>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</si>
  <si>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</si>
  <si>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</si>
  <si>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</si>
  <si>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</si>
  <si>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</si>
  <si>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</si>
  <si>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</si>
  <si>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</si>
  <si>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</si>
  <si>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</si>
  <si>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</si>
  <si>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</si>
  <si>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</si>
  <si>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</si>
  <si>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</si>
  <si>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</si>
  <si>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</si>
  <si>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</si>
  <si>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</si>
  <si>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</si>
  <si>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</si>
  <si>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</si>
  <si>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</si>
  <si>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</si>
  <si>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</si>
  <si>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</si>
  <si>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</si>
  <si>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</si>
  <si>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</si>
  <si>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</si>
  <si>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</si>
  <si>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</si>
  <si>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</si>
  <si>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</si>
  <si>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</si>
  <si>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</si>
  <si>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</si>
  <si>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</si>
  <si>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</si>
  <si>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</si>
  <si>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</si>
  <si>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</si>
  <si>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</si>
  <si>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</si>
  <si>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</si>
  <si>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</si>
  <si>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</si>
  <si>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</si>
  <si>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</si>
  <si>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</si>
  <si>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</si>
  <si>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</si>
  <si>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</si>
  <si>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</si>
  <si>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</si>
  <si>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</si>
  <si>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</si>
  <si>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</si>
  <si>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</si>
  <si>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</si>
  <si>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</si>
  <si>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</si>
  <si>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</si>
  <si>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</si>
  <si>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</si>
  <si>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</si>
  <si>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</si>
  <si>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</si>
  <si>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</si>
  <si>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</si>
  <si>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</si>
  <si>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</si>
  <si>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</si>
  <si>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</si>
  <si>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</si>
  <si>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</si>
  <si>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</si>
  <si>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</si>
  <si>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</si>
  <si>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</si>
  <si>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</si>
  <si>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</si>
  <si>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</si>
  <si>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</si>
  <si>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</si>
  <si>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</si>
  <si>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</si>
  <si>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</si>
  <si>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</si>
  <si>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</si>
  <si>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</si>
  <si>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</si>
  <si>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</si>
  <si>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</si>
  <si>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</si>
  <si>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</si>
  <si>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</si>
  <si>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</si>
  <si>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</si>
  <si>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</si>
  <si>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</si>
  <si>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</si>
  <si>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</si>
  <si>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</si>
  <si>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</si>
  <si>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</si>
  <si>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</si>
  <si>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</si>
  <si>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</si>
  <si>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</si>
  <si>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</si>
  <si>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</si>
  <si>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</si>
  <si>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</si>
  <si>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</si>
  <si>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</si>
  <si>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</si>
  <si>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</si>
  <si>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</si>
  <si>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</si>
  <si>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</si>
  <si>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</si>
  <si>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</si>
  <si>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</si>
  <si>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</si>
  <si>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</si>
  <si>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</si>
  <si>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</si>
  <si>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</si>
  <si>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</si>
  <si>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</si>
  <si>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</si>
  <si>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</si>
  <si>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</si>
  <si>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</si>
  <si>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</si>
  <si>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</si>
  <si>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</si>
  <si>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</si>
  <si>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</si>
  <si>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</si>
  <si>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</si>
  <si>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</si>
  <si>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</si>
  <si>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</si>
  <si>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</si>
  <si>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</si>
  <si>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</si>
  <si>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</si>
  <si>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</si>
  <si>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</si>
  <si>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</si>
  <si>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</si>
  <si>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</si>
  <si>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</si>
  <si>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</si>
  <si>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</si>
  <si>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</si>
  <si>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</si>
  <si>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</si>
  <si>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</si>
  <si>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</si>
  <si>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</si>
  <si>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</si>
  <si>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</si>
  <si>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</si>
  <si>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</si>
  <si>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</si>
  <si>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</si>
  <si>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</si>
  <si>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</si>
  <si>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</si>
  <si>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</si>
  <si>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</si>
  <si>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</si>
  <si>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</si>
  <si>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</si>
  <si>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</si>
  <si>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</si>
  <si>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</si>
  <si>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</si>
  <si>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</si>
  <si>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</si>
  <si>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</si>
  <si>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</si>
  <si>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</si>
  <si>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</si>
  <si>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</si>
  <si>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</si>
  <si>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</si>
  <si>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</si>
  <si>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</si>
  <si>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</si>
  <si>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</si>
  <si>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</si>
  <si>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</si>
  <si>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</si>
  <si>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</si>
  <si>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</si>
  <si>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</si>
  <si>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</si>
  <si>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</si>
  <si>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</si>
  <si>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</si>
  <si>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</si>
  <si>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</si>
  <si>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</si>
  <si>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</si>
  <si>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</si>
  <si>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</si>
  <si>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</si>
  <si>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</si>
  <si>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</si>
  <si>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</si>
  <si>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</si>
  <si>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</si>
  <si>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</si>
  <si>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</si>
  <si>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</si>
  <si>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</si>
  <si>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</si>
  <si>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</si>
  <si>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</si>
  <si>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</si>
  <si>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</si>
  <si>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</si>
  <si>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</si>
  <si>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</si>
  <si>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</si>
  <si>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</si>
  <si>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</si>
  <si>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</si>
  <si>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</si>
  <si>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</si>
  <si>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</si>
  <si>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</si>
  <si>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</si>
  <si>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</si>
  <si>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</si>
  <si>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</si>
  <si>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</si>
  <si>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</si>
  <si>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</si>
  <si>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</si>
  <si>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</si>
  <si>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</si>
  <si>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</si>
  <si>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</si>
  <si>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</si>
  <si>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</si>
  <si>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</si>
  <si>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</si>
  <si>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</si>
  <si>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</si>
  <si>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</si>
  <si>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</si>
  <si>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</si>
  <si>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</si>
  <si>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</si>
  <si>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</si>
  <si>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</si>
  <si>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</si>
  <si>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</si>
  <si>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</si>
  <si>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</si>
  <si>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</si>
  <si>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</si>
  <si>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</si>
  <si>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</si>
  <si>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</si>
  <si>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</si>
  <si>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</si>
  <si>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</si>
  <si>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</si>
  <si>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</si>
  <si>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</si>
  <si>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</si>
  <si>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</si>
  <si>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</si>
  <si>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</si>
  <si>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</si>
  <si>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</si>
  <si>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</si>
  <si>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</si>
  <si>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</si>
  <si>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</si>
  <si>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</si>
  <si>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</si>
  <si>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</si>
  <si>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</si>
  <si>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</si>
  <si>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</si>
  <si>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</si>
  <si>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</si>
  <si>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</si>
  <si>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</si>
  <si>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</si>
  <si>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</si>
  <si>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</si>
  <si>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</si>
  <si>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</si>
  <si>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</si>
  <si>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</si>
  <si>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</si>
  <si>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</si>
  <si>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</si>
  <si>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</si>
  <si>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</si>
  <si>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</si>
  <si>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</si>
  <si>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</si>
  <si>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</si>
  <si>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</si>
  <si>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</si>
  <si>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</si>
  <si>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</si>
  <si>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</si>
  <si>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</si>
  <si>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</si>
  <si>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</si>
  <si>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</si>
  <si>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</si>
  <si>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</si>
  <si>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</si>
  <si>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</si>
  <si>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</si>
  <si>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</si>
  <si>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</si>
  <si>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</si>
  <si>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</si>
  <si>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</si>
  <si>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</si>
  <si>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</si>
  <si>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</si>
  <si>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</si>
  <si>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</si>
  <si>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</si>
  <si>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</si>
  <si>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</si>
  <si>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</si>
  <si>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</si>
  <si>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</si>
  <si>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</si>
  <si>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</si>
  <si>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</si>
  <si>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</si>
  <si>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</si>
  <si>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</si>
  <si>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</si>
  <si>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</si>
  <si>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</si>
  <si>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</si>
  <si>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</si>
  <si>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</si>
  <si>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</si>
  <si>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</si>
  <si>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</si>
  <si>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</si>
  <si>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</si>
  <si>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</si>
  <si>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</si>
  <si>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</si>
  <si>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</si>
  <si>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</si>
  <si>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</si>
  <si>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</si>
  <si>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</si>
  <si>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</si>
  <si>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</si>
  <si>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</si>
  <si>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</si>
  <si>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</si>
  <si>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</si>
  <si>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</si>
  <si>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</si>
  <si>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</si>
  <si>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</si>
  <si>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</si>
  <si>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</si>
  <si>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</si>
  <si>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</si>
  <si>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</si>
  <si>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</si>
  <si>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</si>
  <si>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</si>
  <si>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</si>
  <si>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</si>
  <si>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</si>
  <si>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</si>
  <si>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</si>
  <si>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</si>
  <si>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</si>
  <si>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</si>
  <si>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</si>
  <si>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</si>
  <si>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</si>
  <si>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</si>
  <si>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</si>
  <si>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</si>
  <si>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</si>
  <si>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</si>
  <si>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</si>
  <si>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</si>
  <si>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</si>
  <si>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</si>
  <si>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</si>
  <si>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</si>
  <si>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</si>
  <si>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</si>
  <si>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</si>
  <si>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</si>
  <si>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</si>
  <si>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</si>
  <si>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</si>
  <si>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</si>
  <si>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</si>
  <si>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</si>
  <si>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</si>
  <si>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</si>
  <si>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</si>
  <si>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</si>
  <si>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</si>
  <si>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</si>
  <si>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</si>
  <si>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</si>
  <si>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</si>
  <si>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</si>
  <si>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</si>
  <si>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</si>
  <si>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</si>
  <si>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</si>
  <si>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</si>
  <si>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</si>
  <si>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</si>
  <si>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</si>
  <si>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</si>
  <si>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</si>
  <si>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</si>
  <si>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</si>
  <si>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</si>
  <si>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</si>
  <si>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</si>
  <si>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</si>
  <si>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</si>
  <si>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</si>
  <si>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</si>
  <si>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</si>
  <si>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</si>
  <si>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</si>
  <si>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</si>
  <si>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</si>
  <si>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</si>
  <si>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</si>
  <si>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</si>
  <si>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</si>
  <si>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</si>
  <si>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</si>
  <si>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</si>
  <si>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</si>
  <si>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</si>
  <si>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</si>
  <si>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</si>
  <si>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</si>
  <si>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</si>
  <si>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</si>
  <si>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</si>
  <si>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</si>
  <si>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</si>
  <si>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</si>
  <si>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</si>
  <si>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</si>
  <si>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</si>
  <si>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</si>
  <si>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</si>
  <si>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</si>
  <si>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</si>
  <si>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</si>
  <si>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</si>
  <si>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</si>
  <si>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</si>
  <si>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</si>
  <si>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</si>
  <si>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</si>
  <si>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</si>
  <si>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</si>
  <si>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</si>
  <si>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</si>
  <si>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</si>
  <si>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</si>
  <si>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</si>
  <si>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</si>
  <si>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</si>
  <si>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</si>
  <si>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</si>
  <si>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</si>
  <si>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</si>
  <si>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</si>
  <si>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</si>
  <si>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</si>
  <si>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</si>
  <si>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</si>
  <si>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</si>
  <si>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</si>
  <si>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</si>
  <si>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</si>
  <si>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</si>
  <si>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</si>
  <si>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</si>
  <si>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</si>
  <si>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</si>
  <si>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</si>
  <si>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</si>
  <si>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</si>
  <si>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</si>
  <si>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</si>
  <si>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</si>
  <si>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</si>
  <si>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</si>
  <si>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</si>
  <si>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</si>
  <si>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</si>
  <si>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</si>
  <si>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</si>
  <si>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</si>
  <si>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</si>
  <si>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</si>
  <si>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</si>
  <si>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</si>
  <si>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</si>
  <si>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</si>
  <si>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</si>
  <si>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</si>
  <si>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</si>
  <si>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</si>
  <si>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</si>
  <si>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</si>
  <si>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</si>
  <si>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</si>
  <si>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</si>
  <si>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</si>
  <si>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</si>
  <si>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</si>
  <si>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</si>
  <si>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</si>
  <si>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</si>
  <si>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</si>
  <si>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</si>
  <si>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</si>
  <si>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</si>
  <si>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</si>
  <si>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</si>
  <si>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</si>
  <si>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</si>
  <si>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</si>
  <si>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</si>
  <si>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</si>
  <si>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</si>
  <si>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</si>
  <si>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</si>
  <si>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</si>
  <si>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</si>
  <si>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</si>
  <si>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</si>
  <si>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</si>
  <si>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</si>
  <si>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</si>
  <si>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</si>
  <si>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</si>
  <si>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</si>
  <si>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</si>
  <si>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</si>
  <si>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</si>
  <si>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</si>
  <si>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</si>
  <si>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</si>
  <si>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</si>
  <si>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</si>
  <si>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</si>
  <si>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</si>
  <si>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</si>
  <si>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</si>
  <si>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</si>
  <si>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</si>
  <si>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</si>
  <si>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</si>
  <si>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</si>
  <si>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</si>
  <si>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</si>
  <si>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</si>
  <si>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</si>
  <si>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</si>
  <si>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</si>
  <si>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</si>
  <si>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</si>
  <si>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</si>
  <si>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</si>
  <si>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</si>
  <si>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</si>
  <si>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</si>
  <si>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</si>
  <si>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</si>
  <si>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</si>
  <si>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</si>
  <si>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</si>
  <si>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</si>
  <si>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</si>
  <si>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</si>
  <si>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</si>
  <si>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</si>
  <si>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</si>
  <si>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</si>
  <si>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</si>
  <si>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</si>
  <si>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</si>
  <si>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</si>
  <si>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</si>
  <si>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</si>
  <si>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</si>
  <si>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</si>
  <si>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</si>
  <si>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</si>
  <si>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</si>
  <si>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</si>
  <si>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</si>
  <si>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</si>
  <si>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</si>
  <si>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</si>
  <si>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</si>
  <si>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</si>
  <si>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</si>
  <si>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</si>
  <si>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</si>
  <si>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</si>
  <si>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</si>
  <si>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</si>
  <si>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</si>
  <si>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</si>
  <si>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</si>
  <si>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</si>
  <si>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</si>
  <si>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</si>
  <si>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</si>
  <si>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</si>
  <si>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</si>
  <si>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</si>
  <si>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</si>
  <si>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</si>
  <si>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</si>
  <si>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</si>
  <si>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</si>
  <si>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</si>
  <si>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</si>
  <si>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</si>
  <si>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</si>
  <si>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</si>
  <si>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</si>
  <si>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</si>
  <si>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</si>
  <si>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</si>
  <si>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</si>
  <si>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</si>
  <si>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</si>
  <si>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</si>
  <si>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</si>
  <si>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</si>
  <si>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</si>
  <si>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</si>
  <si>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</si>
  <si>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</si>
  <si>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</si>
  <si>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</si>
  <si>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</si>
  <si>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</si>
  <si>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</si>
  <si>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</si>
  <si>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</si>
  <si>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</si>
  <si>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</si>
  <si>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</si>
  <si>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</si>
  <si>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</si>
  <si>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</si>
  <si>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</si>
  <si>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</si>
  <si>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</si>
  <si>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</si>
  <si>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</si>
  <si>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</si>
  <si>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</si>
  <si>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</si>
  <si>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</si>
  <si>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</si>
  <si>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</si>
  <si>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</si>
  <si>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</si>
  <si>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</si>
  <si>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</si>
  <si>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</si>
  <si>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</si>
  <si>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</si>
  <si>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</si>
  <si>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</si>
  <si>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</si>
  <si>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</si>
  <si>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</si>
  <si>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</si>
  <si>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</si>
  <si>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</si>
  <si>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</si>
  <si>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</si>
  <si>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</si>
  <si>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</si>
  <si>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</si>
  <si>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</si>
  <si>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</si>
  <si>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</si>
  <si>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</si>
  <si>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</si>
  <si>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</si>
  <si>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</si>
  <si>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</si>
  <si>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</si>
  <si>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</si>
  <si>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</si>
  <si>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</si>
  <si>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</si>
  <si>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</si>
  <si>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</si>
  <si>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</si>
  <si>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</si>
  <si>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</si>
  <si>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</si>
  <si>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</si>
  <si>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</si>
  <si>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</si>
  <si>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</si>
  <si>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</si>
  <si>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</si>
  <si>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</si>
  <si>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</si>
  <si>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</si>
  <si>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</si>
  <si>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</si>
  <si>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</si>
  <si>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</si>
  <si>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</si>
  <si>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</si>
  <si>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</si>
  <si>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</si>
  <si>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</si>
  <si>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</si>
  <si>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</si>
  <si>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</si>
  <si>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</si>
  <si>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</si>
  <si>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</si>
  <si>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</si>
  <si>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</si>
  <si>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</si>
  <si>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</si>
  <si>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</si>
  <si>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</si>
  <si>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</si>
  <si>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</si>
  <si>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</si>
  <si>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</si>
  <si>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</si>
  <si>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</si>
  <si>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</si>
  <si>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</si>
  <si>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</si>
  <si>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</si>
  <si>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</si>
  <si>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</si>
  <si>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</si>
  <si>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</si>
  <si>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</si>
  <si>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</si>
  <si>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</si>
  <si>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</si>
  <si>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</si>
  <si>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</si>
  <si>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</si>
  <si>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</si>
  <si>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</si>
  <si>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</si>
  <si>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</si>
  <si>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</si>
  <si>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</si>
  <si>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</si>
  <si>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</si>
  <si>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</si>
  <si>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</si>
  <si>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</si>
  <si>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</si>
  <si>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</si>
  <si>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</si>
  <si>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</si>
  <si>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</si>
  <si>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</si>
  <si>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</si>
  <si>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</si>
  <si>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</si>
  <si>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</si>
  <si>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</si>
  <si>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</si>
  <si>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</si>
  <si>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</si>
  <si>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</si>
  <si>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</si>
  <si>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</si>
  <si>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</si>
  <si>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</si>
  <si>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</si>
  <si>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</si>
  <si>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</si>
  <si>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</si>
  <si>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</si>
  <si>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</si>
  <si>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</si>
  <si>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</si>
  <si>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</si>
  <si>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</si>
  <si>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</si>
  <si>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</si>
  <si>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</si>
  <si>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</si>
  <si>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</si>
  <si>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</si>
  <si>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</si>
  <si>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</si>
  <si>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</si>
  <si>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</si>
  <si>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</si>
  <si>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</si>
  <si>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</si>
  <si>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</si>
  <si>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</si>
  <si>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</si>
  <si>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</si>
  <si>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</si>
  <si>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</si>
  <si>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</si>
  <si>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</si>
  <si>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</si>
  <si>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</si>
  <si>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</si>
  <si>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</si>
  <si>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</si>
  <si>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</si>
  <si>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</si>
  <si>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</si>
  <si>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</si>
  <si>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</si>
  <si>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</si>
  <si>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</si>
  <si>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</si>
  <si>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</si>
  <si>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</si>
  <si>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</si>
  <si>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</si>
  <si>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</si>
  <si>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</si>
  <si>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</si>
  <si>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</si>
  <si>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</si>
  <si>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</si>
  <si>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</si>
  <si>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</si>
  <si>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</si>
  <si>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</si>
  <si>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</si>
  <si>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</si>
  <si>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</si>
  <si>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</si>
  <si>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</si>
  <si>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</si>
  <si>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</si>
  <si>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</si>
  <si>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</si>
  <si>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</si>
  <si>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</si>
  <si>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</si>
  <si>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</si>
  <si>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</si>
  <si>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</si>
  <si>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</si>
  <si>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</si>
  <si>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</si>
  <si>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</si>
  <si>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</si>
  <si>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</si>
  <si>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</si>
  <si>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</si>
  <si>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</si>
  <si>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</si>
  <si>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</si>
  <si>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</si>
  <si>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</si>
  <si>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</si>
  <si>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</si>
  <si>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</si>
  <si>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</si>
  <si>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</si>
  <si>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</si>
  <si>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</si>
  <si>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</si>
  <si>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</si>
  <si>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</si>
  <si>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</si>
  <si>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</si>
  <si>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</si>
  <si>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</si>
  <si>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</si>
  <si>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</si>
  <si>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</si>
  <si>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</si>
  <si>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</si>
  <si>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</si>
  <si>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</si>
  <si>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</si>
  <si>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</si>
  <si>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</si>
  <si>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</si>
  <si>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</si>
  <si>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</si>
  <si>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</si>
  <si>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</si>
  <si>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</si>
  <si>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</si>
  <si>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</si>
  <si>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</si>
  <si>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</si>
  <si>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</si>
  <si>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</si>
  <si>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</si>
  <si>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</si>
  <si>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</si>
  <si>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</si>
  <si>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</si>
  <si>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</si>
  <si>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</si>
  <si>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</si>
  <si>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</si>
  <si>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</si>
  <si>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</si>
  <si>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</si>
  <si>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</si>
  <si>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</si>
  <si>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</si>
  <si>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</si>
  <si>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</si>
  <si>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</si>
  <si>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</si>
  <si>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</si>
  <si>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</si>
  <si>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</si>
  <si>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</si>
  <si>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</si>
  <si>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</si>
  <si>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</si>
  <si>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</si>
  <si>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</si>
  <si>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</si>
  <si>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</si>
  <si>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</si>
  <si>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</si>
  <si>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</si>
  <si>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</si>
  <si>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</si>
  <si>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</si>
  <si>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</si>
  <si>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</si>
  <si>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</si>
  <si>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</si>
  <si>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</si>
  <si>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</si>
  <si>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</si>
  <si>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</si>
  <si>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</si>
  <si>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</si>
  <si>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</si>
  <si>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</si>
  <si>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</si>
  <si>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</si>
  <si>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</si>
  <si>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</si>
  <si>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</si>
  <si>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</si>
  <si>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</si>
  <si>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</si>
  <si>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</si>
  <si>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</si>
  <si>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</si>
  <si>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</si>
  <si>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</si>
  <si>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</si>
  <si>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</si>
  <si>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</si>
  <si>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</si>
  <si>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</si>
  <si>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</si>
  <si>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</si>
  <si>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</si>
  <si>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</si>
  <si>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</si>
  <si>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</si>
  <si>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</si>
  <si>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</si>
  <si>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</si>
  <si>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</si>
  <si>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</si>
  <si>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</si>
  <si>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</si>
  <si>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</si>
  <si>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</si>
  <si>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</si>
  <si>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</si>
  <si>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</si>
  <si>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</si>
  <si>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</si>
  <si>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</si>
  <si>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</si>
  <si>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</si>
  <si>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</si>
  <si>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</si>
  <si>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</si>
  <si>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</si>
  <si>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</si>
  <si>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</si>
  <si>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</si>
  <si>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</si>
  <si>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</si>
  <si>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</si>
  <si>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</si>
  <si>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</si>
  <si>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</si>
  <si>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</si>
  <si>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</si>
  <si>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</si>
  <si>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</si>
  <si>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</si>
  <si>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</si>
  <si>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</si>
  <si>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</si>
  <si>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</si>
  <si>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</si>
  <si>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</si>
  <si>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</si>
  <si>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</si>
  <si>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</si>
  <si>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</si>
  <si>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</si>
  <si>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</si>
  <si>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</si>
  <si>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</si>
  <si>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</si>
  <si>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</si>
  <si>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</si>
  <si>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</si>
  <si>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</si>
  <si>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</si>
  <si>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</si>
  <si>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</si>
  <si>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</si>
  <si>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</si>
  <si>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</si>
  <si>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</si>
  <si>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</si>
  <si>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</si>
  <si>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</si>
  <si>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</si>
  <si>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</si>
  <si>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</si>
  <si>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</si>
  <si>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</si>
  <si>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</si>
  <si>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</si>
  <si>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</si>
  <si>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</si>
  <si>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</si>
  <si>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</si>
  <si>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</si>
  <si>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</si>
  <si>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</si>
  <si>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</si>
  <si>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</si>
  <si>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</si>
  <si>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</si>
  <si>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</si>
  <si>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</si>
  <si>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</si>
  <si>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</si>
  <si>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</si>
  <si>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</si>
  <si>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</si>
  <si>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</si>
  <si>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</si>
  <si>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</si>
  <si>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</si>
  <si>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</si>
  <si>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</si>
  <si>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</si>
  <si>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</si>
  <si>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</si>
  <si>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</si>
  <si>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</si>
  <si>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</si>
  <si>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</si>
  <si>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</si>
  <si>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</si>
  <si>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</si>
  <si>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</si>
  <si>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</si>
  <si>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</si>
  <si>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</si>
  <si>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</si>
  <si>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</si>
  <si>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</si>
  <si>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</si>
  <si>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</si>
  <si>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</si>
  <si>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</si>
  <si>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</si>
  <si>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</si>
  <si>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</si>
  <si>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</si>
  <si>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</si>
  <si>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</si>
  <si>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</si>
  <si>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</si>
  <si>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</si>
  <si>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</si>
  <si>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</si>
  <si>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</si>
  <si>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</si>
  <si>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</si>
  <si>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</si>
  <si>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</si>
  <si>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</si>
  <si>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</si>
  <si>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</si>
  <si>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</si>
  <si>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</si>
  <si>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</si>
  <si>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</si>
  <si>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</si>
  <si>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</si>
  <si>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</si>
  <si>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</si>
  <si>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</si>
  <si>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</si>
  <si>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</si>
  <si>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</si>
  <si>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</si>
  <si>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</si>
  <si>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</si>
  <si>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</si>
  <si>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</si>
  <si>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</si>
  <si>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</si>
  <si>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</si>
  <si>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</si>
  <si>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</si>
  <si>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</si>
  <si>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</si>
  <si>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</si>
  <si>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</si>
  <si>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</si>
  <si>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</si>
  <si>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</si>
  <si>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</si>
  <si>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</si>
  <si>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</si>
  <si>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</si>
  <si>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</si>
  <si>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</si>
  <si>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</si>
  <si>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</si>
  <si>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</si>
  <si>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</si>
  <si>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</si>
  <si>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</si>
  <si>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</si>
  <si>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</si>
  <si>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</si>
  <si>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</si>
  <si>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</si>
  <si>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</si>
  <si>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</si>
  <si>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</si>
  <si>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</si>
  <si>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</si>
  <si>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</si>
  <si>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</si>
  <si>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</si>
  <si>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</si>
  <si>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</si>
  <si>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</si>
  <si>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</si>
  <si>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</si>
  <si>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</si>
  <si>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</si>
  <si>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</si>
  <si>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</si>
  <si>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</si>
  <si>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</si>
  <si>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</si>
  <si>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</si>
  <si>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</si>
  <si>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</si>
  <si>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</si>
  <si>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</si>
  <si>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</si>
  <si>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</si>
  <si>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</si>
  <si>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</si>
  <si>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</si>
  <si>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</si>
  <si>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</si>
  <si>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</si>
  <si>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</si>
  <si>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</si>
  <si>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</si>
  <si>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</si>
  <si>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</si>
  <si>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</si>
  <si>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</si>
  <si>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</si>
  <si>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</si>
  <si>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</si>
  <si>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</si>
  <si>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</si>
  <si>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</si>
  <si>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</si>
  <si>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</si>
  <si>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</si>
  <si>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</si>
  <si>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</si>
  <si>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</si>
  <si>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</si>
  <si>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</si>
  <si>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</si>
  <si>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</si>
  <si>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</si>
  <si>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</si>
  <si>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</si>
  <si>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</si>
  <si>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</si>
  <si>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</si>
  <si>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</si>
  <si>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</si>
  <si>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</si>
  <si>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</si>
  <si>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</si>
  <si>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</si>
  <si>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</si>
  <si>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</si>
  <si>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</si>
  <si>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</si>
  <si>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</si>
  <si>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</si>
  <si>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</si>
  <si>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</si>
  <si>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</si>
  <si>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</si>
  <si>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</si>
  <si>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</si>
  <si>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</si>
  <si>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</si>
  <si>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</si>
  <si>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</si>
  <si>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</si>
  <si>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</si>
  <si>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</si>
  <si>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</si>
  <si>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</si>
  <si>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</si>
  <si>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</si>
  <si>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</si>
  <si>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</si>
  <si>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</si>
  <si>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</si>
  <si>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</si>
  <si>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</si>
  <si>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</si>
  <si>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</si>
  <si>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</si>
  <si>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</si>
  <si>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</si>
  <si>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</si>
  <si>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</si>
  <si>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</si>
  <si>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</si>
  <si>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</si>
  <si>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</si>
  <si>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</si>
  <si>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</si>
  <si>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</si>
  <si>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</si>
  <si>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</si>
  <si>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</si>
  <si>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</si>
  <si>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</si>
  <si>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</si>
  <si>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</si>
  <si>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</si>
  <si>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</si>
  <si>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</si>
  <si>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</si>
  <si>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</si>
  <si>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</si>
  <si>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</si>
  <si>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</si>
  <si>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</si>
  <si>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</si>
  <si>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</si>
  <si>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</si>
  <si>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</si>
  <si>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</si>
  <si>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</si>
  <si>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</si>
  <si>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</si>
  <si>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</si>
  <si>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</si>
  <si>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</si>
  <si>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</si>
  <si>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</si>
  <si>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</si>
  <si>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</si>
  <si>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</si>
  <si>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</si>
  <si>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</si>
  <si>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</si>
  <si>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</si>
  <si>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</si>
  <si>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</si>
  <si>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</si>
  <si>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</si>
  <si>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</si>
  <si>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</si>
  <si>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</si>
  <si>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</si>
  <si>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</si>
  <si>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</si>
  <si>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</si>
  <si>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</si>
  <si>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</si>
  <si>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</si>
  <si>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</si>
  <si>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</si>
  <si>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</si>
  <si>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</si>
  <si>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</si>
  <si>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</si>
  <si>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</si>
  <si>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</si>
  <si>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</si>
  <si>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</si>
  <si>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</si>
  <si>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</si>
  <si>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</si>
  <si>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</si>
  <si>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</si>
  <si>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</si>
  <si>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</si>
  <si>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</si>
  <si>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</si>
  <si>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</si>
  <si>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</si>
  <si>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</si>
  <si>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</si>
  <si>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</si>
  <si>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</si>
  <si>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</si>
  <si>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</si>
  <si>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</si>
  <si>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</si>
  <si>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</si>
  <si>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</si>
  <si>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</si>
  <si>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</si>
  <si>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</si>
  <si>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</si>
  <si>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</si>
  <si>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</si>
  <si>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</si>
  <si>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</si>
  <si>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</si>
  <si>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</si>
  <si>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</si>
  <si>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</si>
  <si>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</si>
  <si>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</si>
  <si>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</si>
  <si>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</si>
  <si>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</si>
  <si>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</si>
  <si>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</si>
  <si>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</si>
  <si>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</si>
  <si>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</si>
  <si>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</si>
  <si>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</si>
  <si>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</si>
  <si>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</si>
  <si>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</si>
  <si>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</si>
  <si>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</si>
  <si>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</si>
  <si>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</si>
  <si>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</si>
  <si>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</si>
  <si>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</si>
  <si>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</si>
  <si>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</si>
  <si>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</si>
  <si>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</si>
  <si>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</si>
  <si>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</si>
  <si>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</si>
  <si>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</si>
  <si>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</si>
  <si>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</si>
  <si>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</si>
  <si>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</si>
  <si>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</si>
  <si>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</si>
  <si>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</si>
  <si>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</si>
  <si>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</si>
  <si>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</si>
  <si>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</si>
  <si>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</si>
  <si>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</si>
  <si>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</si>
  <si>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</si>
  <si>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</si>
  <si>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</si>
  <si>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</si>
  <si>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</si>
  <si>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</si>
  <si>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</si>
  <si>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</si>
  <si>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</si>
  <si>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</si>
  <si>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</si>
  <si>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</si>
  <si>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</si>
  <si>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</si>
  <si>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</si>
  <si>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</si>
  <si>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</si>
  <si>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</si>
  <si>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</si>
  <si>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</si>
  <si>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</si>
  <si>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</si>
  <si>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</si>
  <si>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</si>
  <si>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</si>
  <si>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</si>
  <si>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</si>
  <si>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</si>
  <si>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</si>
  <si>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</si>
  <si>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</si>
  <si>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</si>
  <si>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</si>
  <si>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</si>
  <si>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</si>
  <si>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</si>
  <si>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</si>
  <si>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</si>
  <si>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</si>
  <si>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</si>
  <si>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</si>
  <si>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</si>
  <si>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</si>
  <si>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</si>
  <si>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</si>
  <si>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</si>
  <si>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</si>
  <si>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</si>
  <si>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</si>
  <si>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</si>
  <si>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</si>
  <si>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</si>
  <si>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</si>
  <si>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</si>
  <si>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</si>
  <si>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</si>
  <si>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</si>
  <si>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</si>
  <si>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</si>
  <si>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</si>
  <si>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</si>
  <si>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</si>
  <si>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</si>
  <si>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</si>
  <si>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</si>
  <si>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</si>
  <si>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</si>
  <si>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</si>
  <si>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</si>
  <si>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</si>
  <si>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</si>
  <si>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</si>
  <si>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</si>
  <si>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</si>
  <si>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</si>
  <si>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</si>
  <si>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</si>
  <si>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</si>
  <si>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</si>
  <si>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</si>
  <si>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</si>
  <si>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</si>
  <si>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</si>
  <si>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</si>
  <si>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</si>
  <si>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</si>
  <si>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</si>
  <si>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</si>
  <si>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</si>
  <si>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</si>
  <si>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</si>
  <si>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</si>
  <si>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</si>
  <si>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</si>
  <si>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</si>
  <si>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</si>
  <si>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</si>
  <si>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</si>
  <si>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</si>
  <si>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</si>
  <si>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</si>
  <si>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</si>
  <si>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</si>
  <si>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</si>
  <si>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</si>
  <si>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</si>
  <si>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</si>
  <si>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</si>
  <si>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</si>
  <si>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</si>
  <si>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</si>
  <si>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</si>
  <si>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</si>
  <si>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</si>
  <si>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</si>
  <si>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</si>
  <si>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</si>
  <si>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</si>
  <si>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</si>
  <si>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</si>
  <si>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</si>
  <si>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</si>
  <si>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</si>
  <si>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</si>
  <si>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</si>
  <si>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</si>
  <si>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</si>
  <si>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</si>
  <si>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</si>
  <si>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</si>
  <si>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</si>
  <si>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</si>
  <si>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</si>
  <si>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</si>
  <si>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</si>
  <si>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</si>
  <si>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</si>
  <si>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</si>
  <si>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</si>
  <si>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</si>
  <si>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</si>
  <si>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</si>
  <si>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</si>
  <si>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</si>
  <si>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</si>
  <si>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</si>
  <si>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</si>
  <si>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</si>
  <si>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</si>
  <si>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</si>
  <si>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</si>
  <si>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</si>
  <si>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</si>
  <si>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</si>
  <si>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</si>
  <si>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</si>
  <si>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</si>
  <si>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</si>
  <si>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</si>
  <si>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</si>
  <si>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</si>
  <si>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</si>
  <si>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</si>
  <si>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</si>
  <si>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</si>
  <si>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</si>
  <si>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</si>
  <si>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</si>
  <si>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</si>
  <si>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</si>
  <si>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</si>
  <si>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</si>
  <si>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</si>
  <si>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</si>
  <si>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</si>
  <si>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</si>
  <si>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</si>
  <si>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</si>
  <si>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</si>
  <si>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</si>
  <si>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</si>
  <si>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</si>
  <si>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</si>
  <si>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</si>
  <si>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</si>
  <si>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</si>
  <si>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</si>
  <si>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</si>
  <si>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</si>
  <si>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</si>
  <si>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</si>
  <si>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</si>
  <si>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</si>
  <si>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</si>
  <si>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</si>
  <si>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</si>
  <si>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</si>
  <si>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</si>
  <si>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</si>
  <si>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</si>
  <si>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</si>
  <si>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</si>
  <si>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</si>
  <si>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</si>
  <si>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</si>
  <si>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</si>
  <si>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</si>
  <si>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</si>
  <si>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</si>
  <si>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</si>
  <si>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</si>
  <si>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</si>
  <si>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</si>
  <si>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</si>
  <si>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</si>
  <si>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</si>
  <si>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</si>
  <si>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</si>
  <si>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</si>
  <si>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</si>
  <si>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</si>
  <si>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</si>
  <si>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</si>
  <si>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</si>
  <si>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</si>
  <si>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</si>
  <si>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</si>
  <si>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</si>
  <si>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</si>
  <si>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</si>
  <si>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</si>
  <si>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</si>
  <si>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</si>
  <si>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</si>
  <si>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</si>
  <si>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</si>
  <si>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</si>
  <si>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</si>
  <si>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</si>
  <si>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</si>
  <si>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</si>
  <si>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</si>
  <si>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</si>
  <si>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</si>
  <si>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</si>
  <si>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</si>
  <si>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</si>
  <si>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</si>
  <si>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</si>
  <si>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</si>
  <si>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</si>
  <si>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</si>
  <si>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</si>
  <si>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</si>
  <si>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</si>
  <si>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</si>
  <si>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</si>
  <si>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</si>
  <si>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</si>
  <si>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</si>
  <si>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</si>
  <si>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</si>
  <si>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</si>
  <si>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</si>
  <si>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</si>
  <si>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</si>
  <si>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</si>
  <si>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</si>
  <si>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</si>
  <si>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</si>
  <si>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</si>
  <si>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</si>
  <si>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</si>
  <si>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</si>
  <si>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</si>
  <si>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</si>
  <si>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</si>
  <si>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</si>
  <si>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</si>
  <si>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</si>
  <si>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</si>
  <si>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</si>
  <si>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</si>
  <si>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</si>
  <si>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</si>
  <si>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</si>
  <si>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</si>
  <si>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</si>
  <si>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</si>
  <si>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</si>
  <si>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</si>
  <si>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</si>
  <si>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</si>
  <si>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</si>
  <si>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</si>
  <si>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</si>
  <si>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</si>
  <si>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</si>
  <si>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</si>
  <si>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</si>
  <si>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</si>
  <si>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</si>
  <si>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</si>
  <si>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</si>
  <si>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</si>
  <si>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</si>
  <si>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</si>
  <si>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</si>
  <si>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</si>
  <si>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</si>
  <si>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</si>
  <si>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</si>
  <si>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</si>
  <si>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</si>
  <si>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</si>
  <si>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</si>
  <si>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</si>
  <si>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</si>
  <si>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</si>
  <si>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</si>
  <si>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</si>
  <si>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</si>
  <si>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</si>
  <si>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</si>
  <si>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</si>
  <si>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</si>
  <si>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</si>
  <si>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</si>
  <si>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</si>
  <si>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</si>
  <si>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</si>
  <si>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</si>
  <si>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</si>
  <si>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</si>
  <si>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</si>
  <si>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</si>
  <si>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</si>
  <si>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</si>
  <si>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</si>
  <si>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</si>
  <si>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</si>
  <si>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</si>
  <si>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</si>
  <si>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</si>
  <si>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</si>
  <si>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</si>
  <si>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</si>
  <si>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</si>
  <si>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</si>
  <si>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</si>
  <si>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</si>
  <si>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</si>
  <si>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</si>
  <si>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</si>
  <si>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</si>
  <si>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</si>
  <si>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</si>
  <si>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</si>
  <si>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</si>
  <si>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</si>
  <si>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</si>
  <si>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</si>
  <si>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</si>
  <si>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</si>
  <si>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</si>
  <si>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</si>
  <si>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</si>
  <si>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</si>
  <si>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</si>
  <si>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</si>
  <si>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</si>
  <si>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</si>
  <si>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</si>
  <si>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</si>
  <si>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</si>
  <si>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</si>
  <si>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</si>
  <si>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</si>
  <si>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</si>
  <si>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</si>
  <si>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</si>
  <si>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</si>
  <si>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</si>
  <si>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</si>
  <si>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</si>
  <si>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</si>
  <si>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</si>
  <si>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</si>
  <si>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</si>
  <si>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</si>
  <si>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</si>
  <si>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</si>
  <si>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</si>
  <si>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</si>
  <si>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</si>
  <si>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</si>
  <si>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</si>
  <si>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</si>
  <si>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</si>
  <si>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</si>
  <si>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</si>
  <si>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</si>
  <si>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</si>
  <si>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</si>
  <si>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</si>
  <si>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</si>
  <si>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</si>
  <si>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</si>
  <si>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</si>
  <si>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</si>
  <si>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</si>
  <si>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</si>
  <si>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</si>
  <si>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</si>
  <si>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</si>
  <si>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</si>
  <si>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</si>
  <si>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</si>
  <si>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</si>
  <si>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</si>
  <si>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</si>
  <si>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</si>
  <si>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</si>
  <si>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</si>
  <si>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</si>
  <si>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</si>
  <si>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</si>
  <si>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</si>
  <si>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</si>
  <si>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</si>
  <si>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</si>
  <si>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</si>
  <si>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</si>
  <si>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</si>
  <si>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</si>
  <si>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</si>
  <si>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</si>
  <si>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</si>
  <si>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</si>
  <si>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</si>
  <si>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</si>
  <si>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</si>
  <si>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</si>
  <si>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</si>
  <si>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</si>
  <si>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</si>
  <si>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</si>
  <si>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</si>
  <si>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</si>
  <si>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</si>
  <si>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</si>
  <si>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</si>
  <si>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</si>
  <si>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</si>
  <si>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</si>
  <si>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</si>
  <si>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</si>
  <si>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</si>
  <si>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</si>
  <si>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</si>
  <si>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</si>
  <si>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</si>
  <si>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</si>
  <si>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</si>
  <si>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</si>
  <si>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</si>
  <si>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</si>
  <si>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</si>
  <si>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</si>
  <si>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</si>
  <si>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</si>
  <si>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</si>
  <si>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</si>
  <si>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</si>
  <si>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</si>
  <si>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</si>
  <si>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</si>
  <si>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</si>
  <si>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</si>
  <si>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</si>
  <si>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</si>
  <si>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</si>
  <si>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</si>
  <si>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</si>
  <si>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</si>
  <si>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</si>
  <si>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</si>
  <si>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</si>
  <si>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</si>
  <si>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</si>
  <si>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</si>
  <si>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</si>
  <si>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</si>
  <si>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</si>
  <si>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</si>
  <si>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</si>
  <si>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</si>
  <si>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</si>
  <si>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</si>
  <si>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</si>
  <si>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</si>
  <si>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</si>
  <si>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</si>
  <si>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</si>
  <si>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</si>
  <si>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</si>
  <si>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</si>
  <si>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</si>
  <si>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</si>
  <si>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</si>
  <si>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</si>
  <si>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</si>
  <si>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</si>
  <si>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</si>
  <si>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</si>
  <si>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</si>
  <si>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</si>
  <si>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</si>
  <si>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</si>
  <si>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</si>
  <si>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</si>
  <si>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</si>
  <si>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</si>
  <si>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</si>
  <si>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</si>
  <si>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</si>
  <si>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</si>
  <si>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</si>
  <si>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</si>
  <si>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</si>
  <si>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</si>
  <si>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</si>
  <si>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</si>
  <si>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</si>
  <si>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</si>
  <si>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</si>
  <si>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</si>
  <si>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</si>
  <si>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</si>
  <si>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</si>
  <si>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</si>
  <si>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</si>
  <si>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</si>
  <si>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</si>
  <si>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</si>
  <si>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</si>
  <si>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</si>
  <si>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</si>
  <si>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</si>
  <si>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</si>
  <si>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</si>
  <si>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</si>
  <si>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</si>
  <si>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</si>
  <si>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</si>
  <si>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</si>
  <si>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</si>
  <si>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</si>
  <si>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</si>
  <si>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</si>
  <si>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</si>
  <si>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</si>
  <si>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</si>
  <si>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</si>
  <si>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</si>
  <si>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</si>
  <si>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</si>
  <si>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</si>
  <si>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</si>
  <si>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</si>
  <si>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</si>
  <si>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</si>
  <si>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</si>
  <si>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</si>
  <si>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</si>
  <si>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</si>
  <si>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</si>
  <si>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</si>
  <si>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</si>
  <si>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</si>
  <si>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</si>
  <si>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</si>
  <si>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</si>
  <si>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</si>
  <si>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</si>
  <si>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</si>
  <si>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</si>
  <si>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</si>
  <si>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</si>
  <si>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</si>
  <si>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</si>
  <si>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</si>
  <si>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</si>
  <si>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</si>
  <si>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</si>
  <si>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</si>
  <si>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</si>
  <si>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</si>
  <si>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</si>
  <si>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</si>
  <si>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</si>
  <si>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</si>
  <si>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</si>
  <si>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</si>
  <si>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</si>
  <si>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</si>
  <si>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</si>
  <si>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</si>
  <si>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</si>
  <si>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</si>
  <si>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</si>
  <si>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</si>
  <si>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</si>
  <si>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</si>
  <si>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</si>
  <si>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</si>
  <si>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</si>
  <si>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</si>
  <si>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</si>
  <si>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</si>
  <si>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</si>
  <si>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</si>
  <si>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</si>
  <si>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</si>
  <si>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</si>
  <si>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</si>
  <si>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</si>
  <si>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</si>
  <si>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</si>
  <si>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</si>
  <si>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</si>
  <si>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</si>
  <si>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</si>
  <si>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</si>
  <si>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</si>
  <si>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</si>
  <si>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</si>
  <si>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</si>
  <si>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</si>
  <si>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</si>
  <si>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</si>
  <si>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</si>
  <si>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</si>
  <si>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</si>
  <si>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</si>
  <si>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</si>
  <si>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</si>
  <si>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</si>
  <si>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</si>
  <si>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</si>
  <si>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</si>
  <si>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</si>
  <si>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</si>
  <si>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</si>
  <si>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</si>
  <si>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</si>
  <si>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</si>
  <si>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</si>
  <si>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</si>
  <si>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</si>
  <si>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</si>
  <si>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</si>
  <si>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</si>
  <si>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</si>
  <si>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</si>
  <si>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</si>
  <si>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</si>
  <si>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</si>
  <si>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</si>
  <si>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</si>
  <si>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</si>
  <si>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</si>
  <si>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</si>
  <si>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</si>
  <si>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</si>
  <si>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</si>
  <si>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</si>
  <si>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</si>
  <si>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</si>
  <si>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</si>
  <si>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</si>
  <si>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</si>
  <si>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</si>
  <si>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</si>
  <si>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</si>
  <si>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</si>
  <si>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</si>
  <si>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</si>
  <si>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</si>
  <si>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</si>
  <si>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</si>
  <si>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</si>
  <si>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</si>
  <si>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</si>
  <si>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</si>
  <si>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</si>
  <si>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</si>
  <si>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</si>
  <si>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</si>
  <si>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</si>
  <si>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</si>
  <si>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</si>
  <si>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</si>
  <si>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</si>
  <si>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</si>
  <si>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</si>
  <si>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</si>
  <si>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</si>
  <si>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</si>
  <si>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</si>
  <si>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</si>
  <si>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</si>
  <si>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</si>
  <si>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</si>
  <si>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</si>
  <si>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</si>
  <si>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</si>
  <si>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</si>
  <si>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</si>
  <si>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</si>
  <si>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</si>
  <si>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</si>
  <si>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</si>
  <si>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</si>
  <si>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</si>
  <si>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</si>
  <si>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</si>
  <si>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</si>
  <si>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</si>
  <si>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</si>
  <si>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</si>
  <si>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</si>
  <si>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</si>
  <si>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</si>
  <si>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</si>
  <si>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</si>
  <si>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</si>
  <si>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</si>
  <si>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</si>
  <si>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</si>
  <si>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</si>
  <si>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</si>
  <si>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</si>
  <si>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</si>
  <si>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</si>
  <si>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</si>
  <si>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</si>
  <si>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</si>
  <si>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</si>
  <si>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</si>
  <si>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</si>
  <si>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</si>
  <si>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</si>
  <si>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</si>
  <si>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</si>
  <si>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</si>
  <si>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</si>
  <si>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</si>
  <si>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</si>
  <si>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</si>
  <si>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</si>
  <si>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</si>
  <si>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</si>
  <si>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</si>
  <si>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</si>
  <si>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</si>
  <si>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</si>
  <si>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</si>
  <si>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</si>
  <si>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</si>
  <si>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</si>
  <si>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</si>
  <si>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</si>
  <si>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</si>
  <si>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</si>
  <si>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</si>
  <si>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</si>
  <si>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</si>
  <si>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</si>
  <si>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</si>
  <si>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</si>
  <si>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</si>
  <si>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</si>
  <si>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</si>
  <si>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</si>
  <si>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</si>
  <si>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</si>
  <si>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</si>
  <si>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</si>
  <si>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</si>
  <si>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</si>
  <si>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</si>
  <si>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</si>
  <si>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</si>
  <si>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</si>
  <si>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</si>
  <si>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</si>
  <si>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</si>
  <si>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</si>
  <si>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</si>
  <si>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</si>
  <si>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</si>
  <si>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</si>
  <si>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</si>
  <si>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</si>
  <si>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</si>
  <si>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</si>
  <si>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</si>
  <si>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</si>
  <si>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</si>
  <si>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</si>
  <si>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</si>
  <si>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</si>
  <si>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</si>
  <si>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</si>
  <si>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</si>
  <si>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</si>
  <si>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</si>
  <si>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</si>
  <si>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</si>
  <si>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</si>
  <si>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</si>
  <si>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</si>
  <si>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</si>
  <si>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</si>
  <si>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</si>
  <si>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</si>
  <si>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</si>
  <si>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</si>
  <si>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</si>
  <si>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</si>
  <si>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</si>
  <si>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</si>
  <si>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</si>
  <si>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</si>
  <si>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</si>
  <si>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</si>
  <si>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</si>
  <si>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</si>
  <si>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</si>
  <si>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</si>
  <si>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</si>
  <si>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</si>
  <si>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</si>
  <si>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</si>
  <si>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</si>
  <si>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</si>
  <si>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</si>
  <si>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</si>
  <si>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</si>
  <si>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</si>
  <si>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</si>
  <si>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</si>
  <si>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</si>
  <si>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</si>
  <si>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</si>
  <si>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</si>
  <si>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</si>
  <si>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</si>
  <si>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</si>
  <si>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</si>
  <si>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</si>
  <si>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</si>
  <si>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</si>
  <si>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</si>
  <si>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</si>
  <si>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</si>
  <si>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</si>
  <si>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</si>
  <si>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</si>
  <si>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</si>
  <si>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</si>
  <si>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</si>
  <si>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</si>
  <si>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</si>
  <si>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</si>
  <si>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</si>
  <si>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</si>
  <si>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</si>
  <si>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</si>
  <si>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</si>
  <si>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</si>
  <si>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</si>
  <si>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</si>
  <si>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</si>
  <si>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</si>
  <si>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</si>
  <si>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</si>
  <si>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</si>
  <si>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</si>
  <si>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</si>
  <si>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</si>
  <si>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</si>
  <si>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</si>
  <si>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</si>
  <si>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</si>
  <si>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</si>
  <si>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</si>
  <si>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</si>
  <si>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</si>
  <si>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</si>
  <si>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</si>
  <si>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</si>
  <si>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</si>
  <si>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</si>
  <si>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</si>
  <si>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</si>
  <si>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</si>
  <si>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</si>
  <si>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</si>
  <si>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</si>
  <si>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</si>
  <si>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</si>
  <si>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</si>
  <si>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</si>
  <si>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</si>
  <si>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</si>
  <si>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</si>
  <si>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</si>
  <si>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</si>
  <si>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</si>
  <si>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</si>
  <si>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</si>
  <si>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</si>
  <si>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</si>
  <si>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</si>
  <si>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</si>
  <si>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</si>
  <si>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</si>
  <si>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</si>
  <si>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</si>
  <si>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</si>
  <si>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</si>
  <si>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</si>
  <si>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</si>
  <si>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</si>
  <si>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</si>
  <si>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</si>
  <si>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</si>
  <si>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</si>
  <si>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</si>
  <si>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</si>
  <si>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</si>
  <si>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</si>
  <si>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</si>
  <si>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</si>
  <si>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</si>
  <si>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</si>
  <si>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</si>
  <si>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</si>
  <si>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</si>
  <si>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</si>
  <si>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</si>
  <si>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</si>
  <si>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</si>
  <si>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</si>
  <si>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</si>
  <si>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</si>
  <si>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</si>
  <si>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</si>
  <si>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</si>
  <si>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</si>
  <si>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</si>
  <si>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</si>
  <si>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</si>
  <si>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</si>
  <si>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</si>
  <si>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</si>
  <si>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</si>
  <si>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</si>
  <si>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</si>
  <si>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</si>
  <si>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</si>
  <si>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</si>
  <si>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</si>
  <si>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</si>
  <si>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</si>
  <si>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</si>
  <si>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</si>
  <si>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</si>
  <si>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</si>
  <si>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</si>
  <si>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</si>
  <si>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</si>
  <si>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</si>
  <si>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</si>
  <si>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</si>
  <si>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</si>
  <si>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</si>
  <si>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</si>
  <si>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</si>
  <si>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</si>
  <si>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</si>
  <si>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</si>
  <si>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</si>
  <si>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</si>
  <si>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</si>
  <si>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</si>
  <si>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</si>
  <si>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</si>
  <si>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</si>
  <si>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</si>
  <si>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</si>
  <si>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</si>
  <si>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</si>
  <si>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</si>
  <si>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</si>
  <si>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</si>
  <si>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</si>
  <si>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</si>
  <si>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</si>
  <si>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</si>
  <si>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</si>
  <si>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</si>
  <si>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</si>
  <si>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</si>
  <si>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</si>
  <si>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</si>
  <si>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</si>
  <si>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</si>
  <si>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</si>
  <si>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</si>
  <si>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</si>
  <si>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</si>
  <si>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</si>
  <si>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</si>
  <si>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</si>
  <si>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</si>
  <si>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</si>
  <si>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</si>
  <si>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</si>
  <si>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</si>
  <si>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</si>
  <si>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</si>
  <si>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</si>
  <si>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</si>
  <si>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</si>
  <si>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</si>
  <si>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</si>
  <si>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</si>
  <si>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</si>
  <si>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</si>
  <si>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</si>
  <si>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</si>
  <si>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</si>
  <si>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</si>
  <si>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</si>
  <si>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</si>
  <si>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</si>
  <si>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</si>
  <si>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</si>
  <si>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</si>
  <si>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</si>
  <si>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</si>
  <si>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</si>
  <si>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</si>
  <si>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</si>
  <si>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</si>
  <si>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</si>
  <si>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</si>
  <si>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</si>
  <si>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</si>
  <si>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</si>
  <si>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</si>
  <si>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</si>
  <si>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</si>
  <si>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</si>
  <si>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</si>
  <si>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</si>
  <si>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</si>
  <si>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</si>
  <si>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</si>
  <si>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</si>
  <si>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</si>
  <si>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</si>
  <si>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</si>
  <si>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</si>
  <si>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</si>
  <si>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</si>
  <si>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</si>
  <si>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</si>
  <si>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</si>
  <si>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</si>
  <si>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</si>
  <si>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</si>
  <si>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</si>
  <si>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</si>
  <si>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</si>
  <si>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</si>
  <si>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</si>
  <si>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</si>
  <si>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</si>
  <si>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</si>
  <si>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</si>
  <si>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</si>
  <si>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</si>
  <si>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</si>
  <si>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</si>
  <si>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</si>
  <si>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</si>
  <si>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</si>
  <si>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</si>
  <si>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</si>
  <si>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</si>
  <si>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</si>
  <si>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</si>
  <si>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</si>
  <si>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</si>
  <si>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</si>
  <si>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</si>
  <si>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</si>
  <si>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</si>
  <si>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</si>
  <si>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</si>
  <si>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</si>
  <si>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</si>
  <si>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</si>
  <si>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</si>
  <si>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</si>
  <si>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</si>
  <si>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</si>
  <si>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</si>
  <si>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</si>
  <si>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</si>
  <si>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</si>
  <si>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</si>
  <si>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</si>
  <si>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</si>
  <si>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</si>
  <si>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</si>
  <si>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</si>
  <si>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</si>
  <si>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</si>
  <si>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</si>
  <si>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</si>
  <si>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</si>
  <si>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</si>
  <si>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</si>
  <si>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</si>
  <si>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</si>
  <si>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</si>
  <si>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</si>
  <si>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</si>
  <si>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</si>
  <si>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</si>
  <si>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</si>
  <si>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</si>
  <si>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</si>
  <si>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</si>
  <si>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</si>
  <si>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</si>
  <si>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</si>
  <si>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</si>
  <si>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</si>
  <si>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</si>
  <si>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</si>
  <si>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</si>
  <si>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</si>
  <si>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</si>
  <si>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</si>
  <si>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</si>
  <si>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</si>
  <si>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</si>
  <si>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</si>
  <si>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</si>
  <si>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</si>
  <si>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</si>
  <si>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</si>
  <si>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</si>
  <si>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</si>
  <si>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</si>
  <si>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</si>
  <si>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</si>
  <si>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</si>
  <si>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</si>
  <si>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</si>
  <si>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</si>
  <si>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</si>
  <si>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</si>
  <si>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</si>
  <si>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</si>
  <si>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</si>
  <si>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</si>
  <si>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</si>
  <si>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</si>
  <si>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</si>
  <si>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</si>
  <si>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</si>
  <si>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</si>
  <si>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</si>
  <si>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</si>
  <si>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</si>
  <si>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</si>
  <si>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</si>
  <si>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</si>
  <si>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</si>
  <si>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</si>
  <si>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</si>
  <si>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</si>
  <si>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</si>
  <si>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</si>
  <si>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</si>
  <si>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</si>
  <si>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</si>
  <si>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</si>
  <si>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</si>
  <si>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</si>
  <si>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</si>
  <si>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</si>
  <si>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</si>
  <si>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</si>
  <si>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</si>
  <si>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</si>
  <si>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</si>
  <si>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</si>
  <si>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</si>
  <si>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</si>
  <si>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</si>
  <si>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</si>
  <si>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</si>
  <si>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</si>
  <si>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</si>
  <si>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</si>
  <si>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</si>
  <si>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</si>
  <si>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</si>
  <si>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</si>
  <si>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</si>
  <si>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</si>
  <si>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</si>
  <si>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</si>
  <si>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</si>
  <si>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</si>
  <si>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</si>
  <si>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</si>
  <si>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</si>
  <si>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</si>
  <si>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</si>
  <si>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</si>
  <si>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</si>
  <si>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</si>
  <si>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</si>
  <si>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</si>
  <si>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</si>
  <si>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</si>
  <si>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</si>
  <si>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</si>
  <si>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</si>
  <si>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</si>
  <si>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</si>
  <si>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</si>
  <si>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</si>
  <si>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</si>
  <si>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</si>
  <si>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</si>
  <si>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</si>
  <si>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</si>
  <si>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</si>
  <si>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</si>
  <si>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</si>
  <si>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</si>
  <si>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</si>
  <si>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</si>
  <si>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</si>
  <si>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</si>
  <si>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</si>
  <si>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</si>
  <si>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</si>
  <si>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</si>
  <si>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</si>
  <si>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</si>
  <si>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</si>
  <si>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</si>
  <si>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</si>
  <si>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</si>
  <si>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</si>
  <si>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</si>
  <si>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</si>
  <si>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</si>
  <si>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</si>
  <si>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</si>
  <si>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</si>
  <si>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</si>
  <si>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</si>
  <si>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</si>
  <si>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</si>
  <si>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</si>
  <si>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</si>
  <si>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</si>
  <si>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</si>
  <si>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</si>
  <si>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</si>
  <si>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</si>
  <si>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</si>
  <si>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</si>
  <si>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</si>
  <si>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</si>
  <si>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</si>
  <si>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</si>
  <si>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</si>
  <si>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</si>
  <si>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</si>
  <si>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</si>
  <si>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</si>
  <si>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</si>
  <si>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</si>
  <si>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</si>
  <si>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</si>
  <si>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</si>
  <si>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</si>
  <si>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</si>
  <si>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</si>
  <si>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</si>
  <si>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</si>
  <si>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</si>
  <si>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</si>
  <si>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</si>
  <si>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</si>
  <si>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</si>
  <si>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</si>
  <si>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</si>
  <si>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</si>
  <si>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</si>
  <si>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</si>
  <si>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</si>
  <si>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</si>
  <si>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</si>
  <si>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</si>
  <si>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</si>
  <si>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</si>
  <si>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</si>
  <si>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</si>
  <si>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</si>
  <si>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</si>
  <si>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</si>
  <si>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</si>
  <si>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</si>
  <si>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</si>
  <si>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</si>
  <si>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</si>
  <si>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</si>
  <si>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</si>
  <si>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</si>
  <si>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</si>
  <si>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</si>
  <si>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</si>
  <si>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</si>
  <si>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</si>
  <si>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</si>
  <si>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</si>
  <si>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</si>
  <si>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</si>
  <si>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</si>
  <si>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</si>
  <si>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</si>
  <si>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</si>
  <si>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</si>
  <si>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</si>
  <si>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</si>
  <si>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</si>
  <si>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</si>
  <si>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</si>
  <si>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</si>
  <si>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</si>
  <si>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</si>
  <si>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</si>
  <si>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</si>
  <si>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</si>
  <si>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</si>
  <si>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</si>
  <si>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</si>
  <si>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</si>
  <si>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</si>
  <si>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</si>
  <si>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</si>
  <si>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</si>
  <si>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</si>
  <si>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</si>
  <si>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</si>
  <si>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</si>
  <si>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</si>
  <si>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</si>
  <si>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</si>
  <si>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</si>
  <si>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</si>
  <si>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</si>
  <si>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</si>
  <si>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</si>
  <si>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</si>
  <si>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</si>
  <si>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</si>
  <si>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</si>
  <si>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</si>
  <si>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</si>
  <si>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</si>
  <si>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</si>
  <si>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</si>
  <si>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</si>
  <si>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</si>
  <si>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</si>
  <si>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</si>
  <si>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</si>
  <si>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</si>
  <si>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</si>
  <si>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</si>
  <si>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</si>
  <si>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</si>
  <si>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</si>
  <si>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</si>
  <si>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</si>
  <si>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</si>
  <si>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</si>
  <si>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</si>
  <si>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</si>
  <si>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</si>
  <si>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</si>
  <si>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</si>
  <si>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</si>
  <si>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</si>
  <si>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</si>
  <si>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</si>
  <si>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</si>
  <si>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</si>
  <si>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</si>
  <si>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</si>
  <si>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</si>
  <si>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</si>
  <si>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</si>
  <si>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</si>
  <si>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</si>
  <si>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</si>
  <si>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</si>
  <si>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</si>
  <si>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</si>
  <si>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</si>
  <si>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</si>
  <si>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</si>
  <si>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</si>
  <si>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</si>
  <si>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</si>
  <si>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</si>
  <si>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</si>
  <si>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</si>
  <si>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</si>
  <si>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</si>
  <si>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</si>
  <si>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</si>
  <si>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</si>
  <si>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</si>
  <si>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</si>
  <si>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</si>
  <si>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</si>
  <si>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</si>
  <si>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</si>
  <si>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</si>
  <si>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</si>
  <si>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</si>
  <si>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</si>
  <si>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</si>
  <si>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</si>
  <si>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</si>
  <si>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</si>
  <si>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</si>
  <si>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</si>
  <si>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</si>
  <si>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</si>
  <si>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</si>
  <si>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</si>
  <si>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</si>
  <si>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</si>
  <si>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</si>
  <si>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</si>
  <si>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</si>
  <si>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</si>
  <si>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</si>
  <si>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</si>
  <si>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</si>
  <si>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</si>
  <si>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</si>
  <si>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</si>
  <si>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</si>
  <si>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</si>
  <si>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</si>
  <si>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</si>
  <si>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</si>
  <si>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</si>
  <si>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</si>
  <si>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</si>
  <si>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</si>
  <si>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</si>
  <si>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</si>
  <si>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</si>
  <si>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</si>
  <si>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</si>
  <si>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</si>
  <si>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</si>
  <si>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</si>
  <si>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</si>
  <si>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</si>
  <si>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</si>
  <si>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</si>
  <si>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</si>
  <si>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</si>
  <si>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</si>
  <si>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</si>
  <si>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</si>
  <si>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</si>
  <si>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</si>
  <si>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</si>
  <si>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</si>
  <si>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</si>
  <si>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</si>
  <si>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</si>
  <si>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</si>
  <si>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</si>
  <si>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</si>
  <si>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</si>
  <si>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</si>
  <si>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</si>
  <si>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</si>
  <si>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</si>
  <si>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</si>
  <si>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</si>
  <si>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</si>
  <si>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</si>
  <si>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</si>
  <si>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</si>
  <si>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</si>
  <si>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</si>
  <si>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</si>
  <si>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</si>
  <si>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</si>
  <si>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</si>
  <si>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</si>
  <si>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</si>
  <si>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</si>
  <si>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</si>
  <si>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</si>
  <si>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</si>
  <si>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</si>
  <si>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</si>
  <si>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</si>
  <si>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</si>
  <si>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</si>
  <si>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</si>
  <si>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</si>
  <si>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</si>
  <si>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</si>
  <si>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</si>
  <si>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</si>
  <si>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</si>
  <si>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</si>
  <si>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</si>
  <si>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</si>
  <si>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</si>
  <si>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</si>
  <si>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</si>
  <si>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</si>
  <si>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</si>
  <si>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</si>
  <si>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</si>
  <si>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</si>
  <si>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</si>
  <si>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</si>
  <si>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</si>
  <si>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</si>
  <si>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</si>
  <si>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</si>
  <si>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</si>
  <si>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</si>
  <si>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</si>
  <si>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</si>
  <si>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</si>
  <si>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</si>
  <si>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</si>
  <si>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</si>
  <si>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</si>
  <si>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</si>
  <si>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</si>
  <si>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</si>
  <si>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</si>
  <si>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</si>
  <si>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</si>
  <si>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</si>
  <si>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</si>
  <si>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</si>
  <si>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</si>
  <si>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</si>
  <si>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</si>
  <si>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</si>
  <si>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</si>
  <si>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</si>
  <si>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</si>
  <si>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</si>
  <si>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</si>
  <si>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</si>
  <si>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</si>
  <si>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</si>
  <si>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</si>
  <si>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</si>
  <si>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</si>
  <si>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</si>
  <si>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</si>
  <si>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</si>
  <si>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</si>
  <si>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</si>
  <si>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</si>
  <si>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</si>
  <si>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</si>
  <si>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</si>
  <si>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</si>
  <si>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</si>
  <si>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</si>
  <si>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</si>
  <si>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</si>
  <si>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</si>
  <si>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</si>
  <si>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</si>
  <si>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</si>
  <si>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</si>
  <si>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</si>
  <si>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</si>
  <si>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</si>
  <si>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</si>
  <si>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</si>
  <si>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</si>
  <si>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</si>
  <si>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</si>
  <si>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</si>
  <si>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</si>
  <si>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</si>
  <si>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</si>
  <si>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</si>
  <si>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</si>
  <si>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</si>
  <si>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</si>
  <si>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</si>
  <si>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</si>
  <si>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</si>
  <si>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</si>
  <si>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</si>
  <si>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</si>
  <si>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</si>
  <si>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</si>
  <si>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</si>
  <si>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</si>
  <si>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</si>
  <si>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</si>
  <si>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</si>
  <si>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</si>
  <si>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</si>
  <si>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</si>
  <si>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</si>
  <si>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</si>
  <si>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</si>
  <si>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</si>
  <si>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</si>
  <si>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</si>
  <si>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</si>
  <si>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</si>
  <si>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</si>
  <si>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</si>
  <si>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</si>
  <si>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</si>
  <si>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</si>
  <si>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</si>
  <si>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</si>
  <si>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</si>
  <si>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</si>
  <si>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</si>
  <si>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</si>
  <si>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</si>
  <si>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</si>
  <si>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</si>
  <si>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</si>
  <si>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</si>
  <si>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</si>
  <si>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</si>
  <si>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</si>
  <si>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</si>
  <si>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</si>
  <si>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</si>
  <si>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</si>
  <si>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</si>
  <si>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</si>
  <si>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</si>
  <si>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</si>
  <si>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</si>
  <si>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</si>
  <si>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</si>
  <si>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</si>
  <si>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</si>
  <si>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</si>
  <si>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</si>
  <si>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</si>
  <si>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</si>
  <si>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</si>
  <si>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</si>
  <si>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</si>
  <si>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</si>
  <si>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</si>
  <si>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</si>
  <si>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</si>
  <si>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</si>
  <si>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</si>
  <si>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</si>
  <si>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</si>
  <si>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</si>
  <si>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</si>
  <si>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</si>
  <si>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</si>
  <si>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</si>
  <si>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</si>
  <si>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</si>
  <si>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</si>
  <si>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</si>
  <si>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</si>
  <si>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</si>
  <si>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</si>
  <si>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</si>
  <si>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</si>
  <si>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</si>
  <si>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</si>
  <si>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</si>
  <si>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</si>
  <si>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</si>
  <si>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</si>
  <si>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</si>
  <si>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</si>
  <si>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</si>
  <si>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</si>
  <si>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</si>
  <si>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</si>
  <si>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</si>
  <si>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</si>
  <si>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</si>
  <si>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</si>
  <si>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</si>
  <si>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</si>
  <si>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</si>
  <si>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</si>
  <si>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</si>
  <si>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</si>
  <si>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</si>
  <si>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</si>
  <si>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</si>
  <si>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</si>
  <si>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</si>
  <si>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</si>
  <si>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</si>
  <si>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</si>
  <si>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</si>
  <si>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</si>
  <si>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</si>
  <si>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</si>
  <si>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</si>
  <si>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</si>
  <si>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</si>
  <si>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</si>
  <si>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</si>
  <si>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</si>
  <si>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</si>
  <si>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</si>
  <si>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</si>
  <si>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</si>
  <si>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</si>
  <si>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</si>
  <si>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</si>
  <si>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</si>
  <si>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</si>
  <si>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</si>
  <si>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</si>
  <si>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</si>
  <si>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</si>
  <si>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</si>
  <si>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</si>
  <si>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</si>
  <si>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</si>
  <si>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</si>
  <si>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</si>
  <si>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</si>
  <si>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</si>
  <si>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</si>
  <si>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</si>
  <si>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</si>
  <si>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</si>
  <si>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</si>
  <si>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</si>
  <si>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</si>
  <si>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</si>
  <si>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</si>
  <si>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</si>
  <si>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</si>
  <si>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</si>
  <si>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</si>
  <si>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</si>
  <si>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</si>
  <si>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</si>
  <si>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</si>
  <si>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</si>
  <si>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</si>
  <si>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</si>
  <si>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</si>
  <si>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</si>
  <si>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</si>
  <si>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</si>
  <si>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</si>
  <si>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</si>
  <si>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</si>
  <si>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</si>
  <si>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</si>
  <si>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</si>
  <si>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</si>
  <si>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</si>
  <si>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</si>
  <si>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</si>
  <si>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</si>
  <si>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</si>
  <si>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</si>
  <si>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</si>
  <si>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</si>
  <si>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</si>
  <si>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</si>
  <si>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</si>
  <si>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</si>
  <si>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</si>
  <si>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</si>
  <si>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</si>
  <si>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</si>
  <si>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</si>
  <si>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</si>
  <si>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</si>
  <si>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</si>
  <si>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</si>
  <si>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</si>
  <si>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</si>
  <si>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</si>
  <si>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</si>
  <si>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</si>
  <si>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</si>
  <si>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</si>
  <si>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</si>
  <si>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</si>
  <si>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</si>
  <si>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</si>
  <si>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</si>
  <si>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</si>
  <si>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</si>
  <si>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</si>
  <si>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</si>
  <si>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</si>
  <si>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</si>
  <si>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</si>
  <si>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</si>
  <si>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</si>
  <si>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</si>
  <si>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</si>
  <si>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</si>
  <si>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</si>
  <si>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</si>
  <si>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</si>
  <si>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</si>
  <si>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</si>
  <si>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</si>
  <si>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</si>
  <si>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</si>
  <si>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</si>
  <si>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</si>
  <si>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</si>
  <si>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</si>
  <si>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</si>
  <si>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</si>
  <si>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</si>
  <si>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</si>
  <si>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</si>
  <si>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</si>
  <si>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</si>
  <si>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</si>
  <si>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</si>
  <si>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</si>
  <si>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</si>
  <si>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</si>
  <si>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</si>
  <si>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</si>
  <si>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</si>
  <si>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</si>
  <si>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</si>
  <si>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</si>
  <si>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</si>
  <si>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</si>
  <si>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</si>
  <si>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</si>
  <si>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</si>
  <si>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</si>
  <si>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</si>
  <si>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</si>
  <si>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</si>
  <si>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</si>
  <si>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</si>
  <si>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</si>
  <si>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</si>
  <si>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</si>
  <si>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</si>
  <si>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</si>
  <si>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</si>
  <si>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</si>
  <si>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</si>
  <si>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</si>
  <si>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</si>
  <si>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</si>
  <si>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</si>
  <si>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</si>
  <si>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</si>
  <si>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</si>
  <si>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</si>
  <si>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</si>
  <si>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</si>
  <si>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</si>
  <si>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</si>
  <si>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</si>
  <si>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</si>
  <si>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</si>
  <si>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</si>
  <si>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</si>
  <si>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</si>
  <si>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</si>
  <si>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</si>
  <si>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</si>
  <si>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</si>
  <si>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</si>
  <si>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</si>
  <si>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</si>
  <si>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</si>
  <si>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</si>
  <si>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</si>
  <si>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</si>
  <si>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</si>
  <si>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</si>
  <si>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</si>
  <si>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</si>
  <si>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</si>
  <si>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</si>
  <si>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</si>
  <si>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</si>
  <si>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</si>
  <si>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</si>
  <si>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</si>
  <si>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</si>
  <si>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</si>
  <si>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</si>
  <si>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</si>
  <si>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</si>
  <si>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</si>
  <si>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</si>
  <si>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</si>
  <si>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</si>
  <si>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</si>
  <si>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</si>
  <si>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</si>
  <si>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</si>
  <si>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</si>
  <si>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</si>
  <si>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</si>
  <si>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</si>
  <si>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</si>
  <si>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</si>
  <si>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</si>
  <si>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</si>
  <si>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</si>
  <si>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</si>
  <si>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</si>
  <si>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</si>
  <si>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</si>
  <si>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</si>
  <si>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</si>
  <si>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</si>
  <si>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</si>
  <si>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</si>
  <si>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</si>
  <si>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</si>
  <si>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</si>
  <si>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</si>
  <si>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</si>
  <si>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</si>
  <si>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</si>
  <si>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</si>
  <si>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</si>
  <si>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</si>
  <si>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</si>
  <si>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</si>
  <si>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</si>
  <si>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</si>
  <si>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</si>
  <si>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</si>
  <si>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</si>
  <si>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</si>
  <si>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</si>
  <si>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</si>
  <si>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</si>
  <si>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</si>
  <si>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</si>
  <si>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</si>
  <si>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</si>
  <si>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</si>
  <si>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</si>
  <si>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</si>
  <si>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</si>
  <si>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</si>
  <si>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</si>
  <si>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</si>
  <si>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</si>
  <si>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</si>
  <si>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</si>
  <si>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</si>
  <si>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</si>
  <si>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</si>
  <si>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</si>
  <si>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</si>
  <si>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</si>
  <si>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</si>
  <si>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</si>
  <si>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</si>
  <si>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</si>
  <si>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</si>
  <si>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</si>
  <si>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</si>
  <si>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</si>
  <si>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</si>
  <si>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</si>
  <si>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</si>
  <si>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</si>
  <si>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</si>
  <si>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</si>
  <si>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</si>
  <si>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</si>
  <si>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</si>
  <si>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</si>
  <si>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</si>
  <si>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</si>
  <si>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</si>
  <si>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</si>
  <si>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</si>
  <si>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</si>
  <si>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</si>
  <si>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</si>
  <si>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</si>
  <si>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</si>
  <si>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</si>
  <si>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</si>
  <si>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</si>
  <si>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</si>
  <si>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</si>
  <si>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</si>
  <si>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</si>
  <si>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</si>
  <si>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</si>
  <si>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</si>
  <si>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</si>
  <si>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</si>
  <si>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</si>
  <si>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</si>
  <si>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</si>
  <si>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</si>
  <si>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</si>
  <si>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</si>
  <si>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</si>
  <si>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</si>
  <si>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</si>
  <si>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</si>
  <si>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</si>
  <si>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</si>
  <si>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</si>
  <si>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</si>
  <si>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</si>
  <si>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</si>
  <si>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</si>
  <si>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</si>
  <si>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</si>
  <si>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</si>
  <si>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</si>
  <si>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</si>
  <si>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</si>
  <si>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</si>
  <si>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</si>
  <si>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</si>
  <si>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</si>
  <si>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</si>
  <si>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</si>
  <si>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</si>
  <si>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</si>
  <si>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</si>
  <si>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</si>
  <si>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</si>
  <si>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</si>
  <si>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</si>
  <si>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</si>
  <si>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</si>
  <si>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</si>
  <si>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</si>
  <si>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</si>
  <si>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</si>
  <si>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</si>
  <si>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</si>
  <si>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</si>
  <si>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</si>
  <si>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</si>
  <si>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</si>
  <si>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</si>
  <si>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</si>
  <si>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</si>
  <si>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</si>
  <si>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</si>
  <si>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</si>
  <si>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</si>
  <si>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</si>
  <si>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</si>
  <si>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</si>
  <si>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</si>
  <si>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</si>
  <si>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</si>
  <si>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</si>
  <si>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</si>
  <si>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</si>
  <si>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</si>
  <si>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</si>
  <si>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</si>
  <si>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</si>
  <si>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</si>
  <si>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</si>
  <si>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</si>
  <si>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</si>
  <si>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</si>
  <si>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</si>
  <si>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</si>
  <si>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</si>
  <si>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</si>
  <si>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</si>
  <si>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</si>
  <si>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</si>
  <si>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</si>
  <si>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</si>
  <si>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</si>
  <si>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</si>
  <si>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</si>
  <si>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</si>
  <si>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</si>
  <si>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</si>
  <si>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</si>
  <si>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</si>
  <si>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</si>
  <si>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</si>
  <si>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</si>
  <si>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</si>
  <si>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</si>
  <si>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</si>
  <si>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</si>
  <si>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</si>
  <si>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</si>
  <si>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</si>
  <si>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</si>
  <si>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</si>
  <si>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</si>
  <si>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</si>
  <si>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</si>
  <si>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</si>
  <si>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</si>
  <si>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</si>
  <si>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</si>
  <si>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</si>
  <si>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</si>
  <si>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</si>
  <si>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</si>
  <si>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</si>
  <si>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</si>
  <si>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</si>
  <si>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</si>
  <si>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</si>
  <si>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</si>
  <si>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</si>
  <si>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</si>
  <si>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</si>
  <si>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</si>
  <si>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</si>
  <si>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</si>
  <si>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</si>
  <si>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</si>
  <si>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</si>
  <si>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</si>
  <si>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</si>
  <si>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</si>
  <si>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</si>
  <si>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</si>
  <si>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</si>
  <si>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</si>
  <si>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</si>
  <si>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</si>
  <si>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</si>
  <si>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</si>
  <si>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</si>
  <si>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</si>
  <si>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</si>
  <si>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</si>
  <si>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</si>
  <si>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</si>
  <si>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</si>
  <si>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</si>
  <si>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</si>
  <si>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</si>
  <si>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</si>
  <si>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</si>
  <si>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</si>
  <si>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</si>
  <si>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</si>
  <si>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</si>
  <si>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</si>
  <si>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</si>
  <si>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</si>
  <si>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</si>
  <si>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</si>
  <si>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</si>
  <si>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</si>
  <si>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</si>
  <si>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</si>
  <si>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</si>
  <si>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</si>
  <si>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</si>
  <si>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</si>
  <si>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</si>
  <si>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</si>
  <si>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</si>
  <si>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</si>
  <si>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</si>
  <si>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</si>
  <si>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</si>
  <si>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</si>
  <si>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</si>
  <si>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</si>
  <si>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</si>
  <si>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</si>
  <si>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</si>
  <si>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</si>
  <si>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</si>
  <si>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</si>
  <si>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</si>
  <si>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</si>
  <si>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</si>
  <si>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</si>
  <si>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</si>
  <si>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</si>
  <si>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</si>
  <si>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</si>
  <si>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</si>
  <si>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</si>
  <si>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</si>
  <si>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</si>
  <si>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</si>
  <si>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</si>
  <si>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</si>
  <si>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</si>
  <si>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</si>
  <si>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</si>
  <si>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</si>
  <si>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</si>
  <si>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</si>
  <si>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</si>
  <si>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</si>
  <si>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</si>
  <si>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</si>
  <si>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</si>
  <si>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</si>
  <si>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</si>
  <si>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</si>
  <si>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</si>
  <si>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</si>
  <si>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</si>
  <si>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</si>
  <si>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</si>
  <si>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</si>
  <si>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</si>
  <si>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</si>
  <si>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</si>
  <si>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</si>
  <si>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</si>
  <si>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</si>
  <si>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</si>
  <si>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</si>
  <si>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</si>
  <si>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</si>
  <si>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</si>
  <si>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</si>
  <si>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</si>
  <si>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</si>
  <si>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</si>
  <si>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</si>
  <si>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</si>
  <si>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</si>
  <si>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</si>
  <si>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</si>
  <si>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</si>
  <si>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</si>
  <si>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</si>
  <si>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</si>
  <si>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</si>
  <si>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</si>
  <si>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</si>
  <si>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</si>
  <si>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</si>
  <si>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</si>
  <si>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</si>
  <si>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</si>
  <si>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</si>
  <si>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</si>
  <si>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</si>
  <si>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</si>
  <si>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</si>
  <si>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</si>
  <si>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</si>
  <si>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</si>
  <si>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</si>
  <si>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</si>
  <si>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</si>
  <si>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</si>
  <si>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</si>
  <si>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</si>
  <si>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</si>
  <si>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</si>
  <si>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</si>
  <si>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</si>
  <si>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</si>
  <si>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</si>
  <si>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</si>
  <si>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</si>
  <si>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</si>
  <si>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</si>
  <si>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</si>
  <si>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</si>
  <si>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</si>
  <si>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</si>
  <si>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</si>
  <si>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</si>
  <si>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</si>
  <si>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</si>
  <si>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</si>
  <si>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</si>
  <si>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</si>
  <si>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</si>
  <si>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</si>
  <si>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</si>
  <si>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</si>
  <si>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</si>
  <si>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</si>
  <si>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</si>
  <si>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</si>
  <si>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</si>
  <si>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</si>
  <si>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</si>
  <si>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</si>
  <si>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</si>
  <si>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</si>
  <si>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</si>
  <si>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</si>
  <si>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</si>
  <si>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</si>
  <si>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</si>
  <si>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</si>
  <si>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</si>
  <si>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</si>
  <si>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</si>
  <si>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</si>
  <si>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</si>
  <si>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</si>
  <si>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</si>
  <si>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</si>
  <si>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</si>
  <si>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</si>
  <si>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</si>
  <si>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</si>
  <si>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</si>
  <si>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</si>
  <si>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</si>
  <si>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</si>
  <si>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</si>
  <si>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</si>
  <si>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</si>
  <si>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</si>
  <si>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</si>
  <si>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</si>
  <si>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</si>
  <si>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</si>
  <si>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</si>
  <si>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</si>
  <si>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</si>
  <si>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</si>
  <si>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</si>
  <si>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</si>
  <si>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</si>
  <si>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</si>
  <si>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</si>
  <si>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</si>
  <si>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</si>
  <si>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</si>
  <si>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</si>
  <si>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</si>
  <si>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</si>
  <si>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</si>
  <si>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</si>
  <si>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</si>
  <si>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</si>
  <si>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</si>
  <si>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</si>
  <si>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</si>
  <si>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</si>
  <si>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</si>
  <si>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</si>
  <si>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</si>
  <si>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</si>
  <si>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</si>
  <si>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</si>
  <si>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</si>
  <si>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</si>
  <si>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</si>
  <si>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</si>
  <si>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</si>
  <si>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</si>
  <si>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</si>
  <si>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</si>
  <si>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</si>
  <si>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</si>
  <si>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</si>
  <si>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</si>
  <si>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</si>
  <si>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</si>
  <si>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</si>
  <si>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</si>
  <si>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</si>
  <si>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</si>
  <si>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</si>
  <si>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</si>
  <si>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</si>
  <si>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</si>
  <si>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</si>
  <si>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</si>
  <si>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</si>
  <si>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</si>
  <si>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</si>
  <si>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</si>
  <si>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</si>
  <si>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</si>
  <si>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</si>
  <si>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</si>
  <si>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</si>
  <si>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</si>
  <si>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</si>
  <si>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</si>
  <si>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</si>
  <si>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</si>
  <si>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</si>
  <si>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</si>
  <si>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</si>
  <si>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</si>
  <si>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</si>
  <si>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</si>
  <si>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</si>
  <si>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</si>
  <si>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</si>
  <si>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</si>
  <si>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</si>
  <si>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</si>
  <si>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</si>
  <si>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</si>
  <si>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</si>
  <si>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</si>
  <si>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</si>
  <si>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</si>
  <si>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</si>
  <si>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</si>
  <si>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</si>
  <si>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</si>
  <si>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</si>
  <si>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</si>
  <si>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</si>
  <si>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</si>
  <si>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</si>
  <si>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</si>
  <si>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</si>
  <si>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</si>
  <si>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</si>
  <si>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</si>
  <si>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</si>
  <si>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</si>
  <si>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</si>
  <si>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</si>
  <si>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</si>
  <si>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</si>
  <si>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</si>
  <si>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</si>
  <si>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</si>
  <si>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</si>
  <si>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</si>
  <si>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</si>
  <si>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</si>
  <si>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</si>
  <si>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</si>
  <si>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</si>
  <si>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</si>
  <si>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</si>
  <si>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</si>
  <si>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</si>
  <si>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</si>
  <si>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</si>
  <si>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</si>
  <si>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</si>
  <si>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</si>
  <si>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</si>
  <si>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</si>
  <si>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</si>
  <si>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</si>
  <si>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</si>
  <si>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</si>
  <si>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</si>
  <si>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</si>
  <si>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</si>
  <si>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</si>
  <si>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</si>
  <si>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</si>
  <si>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</si>
  <si>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</si>
  <si>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</si>
  <si>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</si>
  <si>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</si>
  <si>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</si>
  <si>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</si>
  <si>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</si>
  <si>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</si>
  <si>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</si>
  <si>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</si>
  <si>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</si>
  <si>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</si>
  <si>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</si>
  <si>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</si>
  <si>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</si>
  <si>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</si>
  <si>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</si>
  <si>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</si>
  <si>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</si>
  <si>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</si>
  <si>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</si>
  <si>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</si>
  <si>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</si>
  <si>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</si>
  <si>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</si>
  <si>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</si>
  <si>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</si>
  <si>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</si>
  <si>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</si>
  <si>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</si>
  <si>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</si>
  <si>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</si>
  <si>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</si>
  <si>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</si>
  <si>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</si>
  <si>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</si>
  <si>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</si>
  <si>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</si>
  <si>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</si>
  <si>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</si>
  <si>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</si>
  <si>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</si>
  <si>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</si>
  <si>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</si>
  <si>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</si>
  <si>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</si>
  <si>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</si>
  <si>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</si>
  <si>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</si>
  <si>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</si>
  <si>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</si>
  <si>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</si>
  <si>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</si>
  <si>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</si>
  <si>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</si>
  <si>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</si>
  <si>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</si>
  <si>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</si>
  <si>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</si>
  <si>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</si>
  <si>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</si>
  <si>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</si>
  <si>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</si>
  <si>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</si>
  <si>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</si>
  <si>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</si>
  <si>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</si>
  <si>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</si>
  <si>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</si>
  <si>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</si>
  <si>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</si>
  <si>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</si>
  <si>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</si>
  <si>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</si>
  <si>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</si>
  <si>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</si>
  <si>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</si>
  <si>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</si>
  <si>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</si>
  <si>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</si>
  <si>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</si>
  <si>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</si>
  <si>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</si>
  <si>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</si>
  <si>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</si>
  <si>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</si>
  <si>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</si>
  <si>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</si>
  <si>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</si>
  <si>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</si>
  <si>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</si>
  <si>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</si>
  <si>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</si>
  <si>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</si>
  <si>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</si>
  <si>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</si>
  <si>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</si>
  <si>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</si>
  <si>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</si>
  <si>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</si>
  <si>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</si>
  <si>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</si>
  <si>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</si>
  <si>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</si>
  <si>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</si>
  <si>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</si>
  <si>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</si>
  <si>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</si>
  <si>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</si>
  <si>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</si>
  <si>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</si>
  <si>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</si>
  <si>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</si>
  <si>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</si>
  <si>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</si>
  <si>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</si>
  <si>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</si>
  <si>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</si>
  <si>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</si>
  <si>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</si>
  <si>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</si>
  <si>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</si>
  <si>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</si>
  <si>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</si>
  <si>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</si>
  <si>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</si>
  <si>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</si>
  <si>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</si>
  <si>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</si>
  <si>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</si>
  <si>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</si>
  <si>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</si>
  <si>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</si>
  <si>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</si>
  <si>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</si>
  <si>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</si>
  <si>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</si>
  <si>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</si>
  <si>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</si>
  <si>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</si>
  <si>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</si>
  <si>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</si>
  <si>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</si>
  <si>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</si>
  <si>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</si>
  <si>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</si>
  <si>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</si>
  <si>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</si>
  <si>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</si>
  <si>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</si>
  <si>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</si>
  <si>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</si>
  <si>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</si>
  <si>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</si>
  <si>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</si>
  <si>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</si>
  <si>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</si>
  <si>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</si>
  <si>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</si>
  <si>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</si>
  <si>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</si>
  <si>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</si>
  <si>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</si>
  <si>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</si>
  <si>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</si>
  <si>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</si>
  <si>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</si>
  <si>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</si>
  <si>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</si>
  <si>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</si>
  <si>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</si>
  <si>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</si>
  <si>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</si>
  <si>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</si>
  <si>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</si>
  <si>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</si>
  <si>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</si>
  <si>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</si>
  <si>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</si>
  <si>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</si>
  <si>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</si>
  <si>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</si>
  <si>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</si>
  <si>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</si>
  <si>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</si>
  <si>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</si>
  <si>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</si>
  <si>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</si>
  <si>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</si>
  <si>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</si>
  <si>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</si>
  <si>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</si>
  <si>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</si>
  <si>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</si>
  <si>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</si>
  <si>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</si>
  <si>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</si>
  <si>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</si>
  <si>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</si>
  <si>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</si>
  <si>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</si>
  <si>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</si>
  <si>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</si>
  <si>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</si>
  <si>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</si>
  <si>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</si>
  <si>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</si>
  <si>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</si>
  <si>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</si>
  <si>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</si>
  <si>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</si>
  <si>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</si>
  <si>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</si>
  <si>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</si>
  <si>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</si>
  <si>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</si>
  <si>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</si>
  <si>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</si>
  <si>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</si>
  <si>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</si>
  <si>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</si>
  <si>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</si>
  <si>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</si>
  <si>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</si>
  <si>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</si>
  <si>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</si>
  <si>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</si>
  <si>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</si>
  <si>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</si>
  <si>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</si>
  <si>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</si>
  <si>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</si>
  <si>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</si>
  <si>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</si>
  <si>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</si>
  <si>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</si>
  <si>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</si>
  <si>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</si>
  <si>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</si>
  <si>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</si>
  <si>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</si>
  <si>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</si>
  <si>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</si>
  <si>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</si>
  <si>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</si>
  <si>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</si>
  <si>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</si>
  <si>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</si>
  <si>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</si>
  <si>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</si>
  <si>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</si>
  <si>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</si>
  <si>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</si>
  <si>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</si>
  <si>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</si>
  <si>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</si>
  <si>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</si>
  <si>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</si>
  <si>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</si>
  <si>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</si>
  <si>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</si>
  <si>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</si>
  <si>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</si>
  <si>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</si>
  <si>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</si>
  <si>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</si>
  <si>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</si>
  <si>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</si>
  <si>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</si>
  <si>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</si>
  <si>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</si>
  <si>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</si>
  <si>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</si>
  <si>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</si>
  <si>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</si>
  <si>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</si>
  <si>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</si>
  <si>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</si>
  <si>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</si>
  <si>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</si>
  <si>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</si>
  <si>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</si>
  <si>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</si>
  <si>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</si>
  <si>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</si>
  <si>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</si>
  <si>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</si>
  <si>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</si>
  <si>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</si>
  <si>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</si>
  <si>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</si>
  <si>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</si>
  <si>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</si>
  <si>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</si>
  <si>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</si>
  <si>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</si>
  <si>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</si>
  <si>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</si>
  <si>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</si>
  <si>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</si>
  <si>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</si>
  <si>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</si>
  <si>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</si>
  <si>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</si>
  <si>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</si>
  <si>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</si>
  <si>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</si>
  <si>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</si>
  <si>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</si>
  <si>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</si>
  <si>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</si>
  <si>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</si>
  <si>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</si>
  <si>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</si>
  <si>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</si>
  <si>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</si>
  <si>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</si>
  <si>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</si>
  <si>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</si>
  <si>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</si>
  <si>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</si>
  <si>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</si>
  <si>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</si>
  <si>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</si>
  <si>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</si>
  <si>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</si>
  <si>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</si>
  <si>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</si>
  <si>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</si>
  <si>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</si>
  <si>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</si>
  <si>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</si>
  <si>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</si>
  <si>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</si>
  <si>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</si>
  <si>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</si>
  <si>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</si>
  <si>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</si>
  <si>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</si>
  <si>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</si>
  <si>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</si>
  <si>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</si>
  <si>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</si>
  <si>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</si>
  <si>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</si>
  <si>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</si>
  <si>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</si>
  <si>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</si>
  <si>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</si>
  <si>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</si>
  <si>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</si>
  <si>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</si>
  <si>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</si>
  <si>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</si>
  <si>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</si>
  <si>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</si>
  <si>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</si>
  <si>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</si>
  <si>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</si>
  <si>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</si>
  <si>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</si>
  <si>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</si>
  <si>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</si>
  <si>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</si>
  <si>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</si>
  <si>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</si>
  <si>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</si>
  <si>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</si>
  <si>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</si>
  <si>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</si>
  <si>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</si>
  <si>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</si>
  <si>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</si>
  <si>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</si>
  <si>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</si>
  <si>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</si>
  <si>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</si>
  <si>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</si>
  <si>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</si>
  <si>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</si>
  <si>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</si>
  <si>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</si>
  <si>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</si>
  <si>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</si>
  <si>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</si>
  <si>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</si>
  <si>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</si>
  <si>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</si>
  <si>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</si>
  <si>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</si>
  <si>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</si>
  <si>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</si>
  <si>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</si>
  <si>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</si>
  <si>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</si>
  <si>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</si>
  <si>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</si>
  <si>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</si>
  <si>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</si>
  <si>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</si>
  <si>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</si>
  <si>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</si>
  <si>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</si>
  <si>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</si>
  <si>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</si>
  <si>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</si>
  <si>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</si>
  <si>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</si>
  <si>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</si>
  <si>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</si>
  <si>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</si>
  <si>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</si>
  <si>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</si>
  <si>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</si>
  <si>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</si>
  <si>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</si>
  <si>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</si>
  <si>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</si>
  <si>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</si>
  <si>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</si>
  <si>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</si>
  <si>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</si>
  <si>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</si>
  <si>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</si>
  <si>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</si>
  <si>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</si>
  <si>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</si>
  <si>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</si>
  <si>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</si>
  <si>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</si>
  <si>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</si>
  <si>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</si>
  <si>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</si>
  <si>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</si>
  <si>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</si>
  <si>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</si>
  <si>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</si>
  <si>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</si>
  <si>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</si>
  <si>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</si>
  <si>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</si>
  <si>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</si>
  <si>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</si>
  <si>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</si>
  <si>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</si>
  <si>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</si>
  <si>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</si>
  <si>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</si>
  <si>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</si>
  <si>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</si>
  <si>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</si>
  <si>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</si>
  <si>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</si>
  <si>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</si>
  <si>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</si>
  <si>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</si>
  <si>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</si>
  <si>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</si>
  <si>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</si>
  <si>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</si>
  <si>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</si>
  <si>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</si>
  <si>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</si>
  <si>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</si>
  <si>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</si>
  <si>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</si>
  <si>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</si>
  <si>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</si>
  <si>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</si>
  <si>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</si>
  <si>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</si>
  <si>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</si>
  <si>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</si>
  <si>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</si>
  <si>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</si>
  <si>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</si>
  <si>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</si>
  <si>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</si>
  <si>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</si>
  <si>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</si>
  <si>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</si>
  <si>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</si>
  <si>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</si>
  <si>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</si>
  <si>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</si>
  <si>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</si>
  <si>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</si>
  <si>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</si>
  <si>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</si>
  <si>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</si>
  <si>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</si>
  <si>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</si>
  <si>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</si>
  <si>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</si>
  <si>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</si>
  <si>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</si>
  <si>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</si>
  <si>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</si>
  <si>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</si>
  <si>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</si>
  <si>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</si>
  <si>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</si>
  <si>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</si>
  <si>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</si>
  <si>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</si>
  <si>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</si>
  <si>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</si>
  <si>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</si>
  <si>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</si>
  <si>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</si>
  <si>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</si>
  <si>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</si>
  <si>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</si>
  <si>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</si>
  <si>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</si>
  <si>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</si>
  <si>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</si>
  <si>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</si>
  <si>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</si>
  <si>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</si>
  <si>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</si>
  <si>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</si>
  <si>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</si>
  <si>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</si>
  <si>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</si>
  <si>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</si>
  <si>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</si>
  <si>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</si>
  <si>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</si>
  <si>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</si>
  <si>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</si>
  <si>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</si>
  <si>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</si>
  <si>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</si>
  <si>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</si>
  <si>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</si>
  <si>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</si>
  <si>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</si>
  <si>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</si>
  <si>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</si>
  <si>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</si>
  <si>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</si>
  <si>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</si>
  <si>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</si>
  <si>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</si>
  <si>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</si>
  <si>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</si>
  <si>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</si>
  <si>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</si>
  <si>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</si>
  <si>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</si>
  <si>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</si>
  <si>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</si>
  <si>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</si>
  <si>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</si>
  <si>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</si>
  <si>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</si>
  <si>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</si>
  <si>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</si>
  <si>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</si>
  <si>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</si>
  <si>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</si>
  <si>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</si>
  <si>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</si>
  <si>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</si>
  <si>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</si>
  <si>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</si>
  <si>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</si>
  <si>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</si>
  <si>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</si>
  <si>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</si>
  <si>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</si>
  <si>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</si>
  <si>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</si>
  <si>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</si>
  <si>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</si>
  <si>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</si>
  <si>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</si>
  <si>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</si>
  <si>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</si>
  <si>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</si>
  <si>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</si>
  <si>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</si>
  <si>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</si>
  <si>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</si>
  <si>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</si>
  <si>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</si>
  <si>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</si>
  <si>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</si>
  <si>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</si>
  <si>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</si>
  <si>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</si>
  <si>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</si>
  <si>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</si>
  <si>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</si>
  <si>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</si>
  <si>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</si>
  <si>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</si>
  <si>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</si>
  <si>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</si>
  <si>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</si>
  <si>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</si>
  <si>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</si>
  <si>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</si>
  <si>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</si>
  <si>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</si>
  <si>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</si>
  <si>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</si>
  <si>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</si>
  <si>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</si>
  <si>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</si>
  <si>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</si>
  <si>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</si>
  <si>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</si>
  <si>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</si>
  <si>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</si>
  <si>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</si>
  <si>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</si>
  <si>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</si>
  <si>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</si>
  <si>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</si>
  <si>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</si>
  <si>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</si>
  <si>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</si>
  <si>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</si>
  <si>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</si>
  <si>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</si>
  <si>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</si>
  <si>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</si>
  <si>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</si>
  <si>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</si>
  <si>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</si>
  <si>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</si>
  <si>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</si>
  <si>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</si>
  <si>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</si>
  <si>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</si>
  <si>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</si>
  <si>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</si>
  <si>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</si>
  <si>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</si>
  <si>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</si>
  <si>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</si>
  <si>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</si>
  <si>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</si>
  <si>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</si>
  <si>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</si>
  <si>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</si>
  <si>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</si>
  <si>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</si>
  <si>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</si>
  <si>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</si>
  <si>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</si>
  <si>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</si>
  <si>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</si>
  <si>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</si>
  <si>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</si>
  <si>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</si>
  <si>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</si>
  <si>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</si>
  <si>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</si>
  <si>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</si>
  <si>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</si>
  <si>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</si>
  <si>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</si>
  <si>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</si>
  <si>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</si>
  <si>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</si>
  <si>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</si>
  <si>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</si>
  <si>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</si>
  <si>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</si>
  <si>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</si>
  <si>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</si>
  <si>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</si>
  <si>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</si>
  <si>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</si>
  <si>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</si>
  <si>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</si>
  <si>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</si>
  <si>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</si>
  <si>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</si>
  <si>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</si>
  <si>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</si>
  <si>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</si>
  <si>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</si>
  <si>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</si>
  <si>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</si>
  <si>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</si>
  <si>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</si>
  <si>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</si>
  <si>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</si>
  <si>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</si>
  <si>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</si>
  <si>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</si>
  <si>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</si>
  <si>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</si>
  <si>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</si>
  <si>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</si>
  <si>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</si>
  <si>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</si>
  <si>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</si>
  <si>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</si>
  <si>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</si>
  <si>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</si>
  <si>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</si>
  <si>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</si>
  <si>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</si>
  <si>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</si>
  <si>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</si>
  <si>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</si>
  <si>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</si>
  <si>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</si>
  <si>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</si>
  <si>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</si>
  <si>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</si>
  <si>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</si>
  <si>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</si>
  <si>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</si>
  <si>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</si>
  <si>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</si>
  <si>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</si>
  <si>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</si>
  <si>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</si>
  <si>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</si>
  <si>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</si>
  <si>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</si>
  <si>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</si>
  <si>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</si>
  <si>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</si>
  <si>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</si>
  <si>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</si>
  <si>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</si>
  <si>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</si>
  <si>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</si>
  <si>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</si>
  <si>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</si>
  <si>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</si>
  <si>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</si>
  <si>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</si>
  <si>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</si>
  <si>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</si>
  <si>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</si>
  <si>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</si>
  <si>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</si>
  <si>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</si>
  <si>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</si>
  <si>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</si>
  <si>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</si>
  <si>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</si>
  <si>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</si>
  <si>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</si>
  <si>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</si>
  <si>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</si>
  <si>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</si>
  <si>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</si>
  <si>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</si>
  <si>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</si>
  <si>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</si>
  <si>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</si>
  <si>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</si>
  <si>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</si>
  <si>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</si>
  <si>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</si>
  <si>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</si>
  <si>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</si>
  <si>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</si>
  <si>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</si>
  <si>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</si>
  <si>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</si>
  <si>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</si>
  <si>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</si>
  <si>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</si>
  <si>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</si>
  <si>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</si>
  <si>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</si>
  <si>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</si>
  <si>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</si>
  <si>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</si>
  <si>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</si>
  <si>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</si>
  <si>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</si>
  <si>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</si>
  <si>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</si>
  <si>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</si>
  <si>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</si>
  <si>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</si>
  <si>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</si>
  <si>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</si>
  <si>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</si>
  <si>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</si>
  <si>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</si>
  <si>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</si>
  <si>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</si>
  <si>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</si>
  <si>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</si>
  <si>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</si>
  <si>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</si>
  <si>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</si>
  <si>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</si>
  <si>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</si>
  <si>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</si>
  <si>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</si>
  <si>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</si>
  <si>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</si>
  <si>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</si>
  <si>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</si>
  <si>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</si>
  <si>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</si>
  <si>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</si>
  <si>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</si>
  <si>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</si>
  <si>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</si>
  <si>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</si>
  <si>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</si>
  <si>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</si>
  <si>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</si>
  <si>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</si>
  <si>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</si>
  <si>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</si>
  <si>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</si>
  <si>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</si>
  <si>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</si>
  <si>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</si>
  <si>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</si>
  <si>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</si>
  <si>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</si>
  <si>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</si>
  <si>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</si>
  <si>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</si>
  <si>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</si>
  <si>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</si>
  <si>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</si>
  <si>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</si>
  <si>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</si>
  <si>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</si>
  <si>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</si>
  <si>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</si>
  <si>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</si>
  <si>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</si>
  <si>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</si>
  <si>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</si>
  <si>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</si>
  <si>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</si>
  <si>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</si>
  <si>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</si>
  <si>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</si>
  <si>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</si>
  <si>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</si>
  <si>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</si>
  <si>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</si>
  <si>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</si>
  <si>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</si>
  <si>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</si>
  <si>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</si>
  <si>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</si>
  <si>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</si>
  <si>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</si>
  <si>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</si>
  <si>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</si>
  <si>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</si>
  <si>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</si>
  <si>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</si>
  <si>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</si>
  <si>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</si>
  <si>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</si>
  <si>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</si>
  <si>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</si>
  <si>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</si>
  <si>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</si>
  <si>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</si>
  <si>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</si>
  <si>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</si>
  <si>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</si>
  <si>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</si>
  <si>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</si>
  <si>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</si>
  <si>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</si>
  <si>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</si>
  <si>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</si>
  <si>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</si>
  <si>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</si>
  <si>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</si>
  <si>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</si>
  <si>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</si>
  <si>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</si>
  <si>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</si>
  <si>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</si>
  <si>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</si>
  <si>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</si>
  <si>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</si>
  <si>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</si>
  <si>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</si>
  <si>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</si>
  <si>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</si>
  <si>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</si>
  <si>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</si>
  <si>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</si>
  <si>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</si>
  <si>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</si>
  <si>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</si>
  <si>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</si>
  <si>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</si>
  <si>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</si>
  <si>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</si>
  <si>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</si>
  <si>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</si>
  <si>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</si>
  <si>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</si>
  <si>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</si>
  <si>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</si>
  <si>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</si>
  <si>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</si>
  <si>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</si>
  <si>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</si>
  <si>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</si>
  <si>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</si>
  <si>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</si>
  <si>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</si>
  <si>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</si>
  <si>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</si>
  <si>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</si>
  <si>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</si>
  <si>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</si>
  <si>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</si>
  <si>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</si>
  <si>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</si>
  <si>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</si>
  <si>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</si>
  <si>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</si>
  <si>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</si>
  <si>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</si>
  <si>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</si>
  <si>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</si>
  <si>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</si>
  <si>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</si>
  <si>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</si>
  <si>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</si>
  <si>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</si>
  <si>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</si>
  <si>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</si>
  <si>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</si>
  <si>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</si>
  <si>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</si>
  <si>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</si>
  <si>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</si>
  <si>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</si>
  <si>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</si>
  <si>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</si>
  <si>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</si>
  <si>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</si>
  <si>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</si>
  <si>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</si>
  <si>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</si>
  <si>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</si>
  <si>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</si>
  <si>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</si>
  <si>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</si>
  <si>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</si>
  <si>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</si>
  <si>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</si>
  <si>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</si>
  <si>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</si>
  <si>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</si>
  <si>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</si>
  <si>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</si>
  <si>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</si>
  <si>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</si>
  <si>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</si>
  <si>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</si>
  <si>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</si>
  <si>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</si>
  <si>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</si>
  <si>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</si>
  <si>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</si>
  <si>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</si>
  <si>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</si>
  <si>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</si>
  <si>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</si>
  <si>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</si>
  <si>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</si>
  <si>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</si>
  <si>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</si>
  <si>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</si>
  <si>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</si>
  <si>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</si>
  <si>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</si>
  <si>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</si>
  <si>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</si>
  <si>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</si>
  <si>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</si>
  <si>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</si>
  <si>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</si>
  <si>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</si>
  <si>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</si>
  <si>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</si>
  <si>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</si>
  <si>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</si>
  <si>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</si>
  <si>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</si>
  <si>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</si>
  <si>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</si>
  <si>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</si>
  <si>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</si>
  <si>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</si>
  <si>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</si>
  <si>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</si>
  <si>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</si>
  <si>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</si>
  <si>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</si>
  <si>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</si>
  <si>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</si>
  <si>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</si>
  <si>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</si>
  <si>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</si>
  <si>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</si>
  <si>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</si>
  <si>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</si>
  <si>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</si>
  <si>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</si>
  <si>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</si>
  <si>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</si>
  <si>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</si>
  <si>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</si>
  <si>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</si>
  <si>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</si>
  <si>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</si>
  <si>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</si>
  <si>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</si>
  <si>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</si>
  <si>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</si>
  <si>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</si>
  <si>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</si>
  <si>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</si>
  <si>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</si>
  <si>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</si>
  <si>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</si>
  <si>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</si>
  <si>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</si>
  <si>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</si>
  <si>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</si>
  <si>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</si>
  <si>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</si>
  <si>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</si>
  <si>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</si>
  <si>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</si>
  <si>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</si>
  <si>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</si>
  <si>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</si>
  <si>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</si>
  <si>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</si>
  <si>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</si>
  <si>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</si>
  <si>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</si>
  <si>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</si>
  <si>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</si>
  <si>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</si>
  <si>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</si>
  <si>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</si>
  <si>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</si>
  <si>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</si>
  <si>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</si>
  <si>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</si>
  <si>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</si>
  <si>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</si>
  <si>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</si>
  <si>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</si>
  <si>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</si>
  <si>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</si>
  <si>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</si>
  <si>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</si>
  <si>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</si>
  <si>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</si>
  <si>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</si>
  <si>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</si>
  <si>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</si>
  <si>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</si>
  <si>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</si>
  <si>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</si>
  <si>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</si>
  <si>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</si>
  <si>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</si>
  <si>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</si>
  <si>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</si>
  <si>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</si>
  <si>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</si>
  <si>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</si>
  <si>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</si>
  <si>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</si>
  <si>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</si>
  <si>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</si>
  <si>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</si>
  <si>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</si>
  <si>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</si>
  <si>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</si>
  <si>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</si>
  <si>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</si>
  <si>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</si>
  <si>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</si>
  <si>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</si>
  <si>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</si>
  <si>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</si>
  <si>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</si>
  <si>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</si>
  <si>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</si>
  <si>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</si>
  <si>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</si>
  <si>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</si>
  <si>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</si>
  <si>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</si>
  <si>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</si>
  <si>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</si>
  <si>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</si>
  <si>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</si>
  <si>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</si>
  <si>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</si>
  <si>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</si>
  <si>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</si>
  <si>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</si>
  <si>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</si>
  <si>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</si>
  <si>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</si>
  <si>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</si>
  <si>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</si>
  <si>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</si>
  <si>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</si>
  <si>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</si>
  <si>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</si>
  <si>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</si>
  <si>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</si>
  <si>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</si>
  <si>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</si>
  <si>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</si>
  <si>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</si>
  <si>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</si>
  <si>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</si>
  <si>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</si>
  <si>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</si>
  <si>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</si>
  <si>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</si>
  <si>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</si>
  <si>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</si>
  <si>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</si>
  <si>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</si>
  <si>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</si>
  <si>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</si>
  <si>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</si>
  <si>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</si>
  <si>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</si>
  <si>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</si>
  <si>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</si>
  <si>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</si>
  <si>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</si>
  <si>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</si>
  <si>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</si>
  <si>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</si>
  <si>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</si>
  <si>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</si>
  <si>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</si>
  <si>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</si>
  <si>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</si>
  <si>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</si>
  <si>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</si>
  <si>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</si>
  <si>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</si>
  <si>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</si>
  <si>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</si>
  <si>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</si>
  <si>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</si>
  <si>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</si>
  <si>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</si>
  <si>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</si>
  <si>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</si>
  <si>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</si>
  <si>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</si>
  <si>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</si>
  <si>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</si>
  <si>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</si>
  <si>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</si>
  <si>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</si>
  <si>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</si>
  <si>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</si>
  <si>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</si>
  <si>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</si>
  <si>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</si>
  <si>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</si>
  <si>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</si>
  <si>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</si>
  <si>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</si>
  <si>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</si>
  <si>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</si>
  <si>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</si>
  <si>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</si>
  <si>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</si>
  <si>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</si>
  <si>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</si>
  <si>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</si>
  <si>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</si>
  <si>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</si>
  <si>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</si>
  <si>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</si>
  <si>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</si>
  <si>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</si>
  <si>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</si>
  <si>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</si>
  <si>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</si>
  <si>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</si>
  <si>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</si>
  <si>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</si>
  <si>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</si>
  <si>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</si>
  <si>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</si>
  <si>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</si>
  <si>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</si>
  <si>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</si>
  <si>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</si>
  <si>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</si>
  <si>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</si>
  <si>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</si>
  <si>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</si>
  <si>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</si>
  <si>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</si>
  <si>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</si>
  <si>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</si>
  <si>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</si>
  <si>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</si>
  <si>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</si>
  <si>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</si>
  <si>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</si>
  <si>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</si>
  <si>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</si>
  <si>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</si>
  <si>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</si>
  <si>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</si>
  <si>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</si>
  <si>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</si>
  <si>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</si>
  <si>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</si>
  <si>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</si>
  <si>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</si>
  <si>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</si>
  <si>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</si>
  <si>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</si>
  <si>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</si>
  <si>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</si>
  <si>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</si>
  <si>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</si>
  <si>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</si>
  <si>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</si>
  <si>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</si>
  <si>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</si>
  <si>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</si>
  <si>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</si>
  <si>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</si>
  <si>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</si>
  <si>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</si>
  <si>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</si>
  <si>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</si>
  <si>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</si>
  <si>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</si>
  <si>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</si>
  <si>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</si>
  <si>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</si>
  <si>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</si>
  <si>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</si>
  <si>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</si>
  <si>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</si>
  <si>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</si>
  <si>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</si>
  <si>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</si>
  <si>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</si>
  <si>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</si>
  <si>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</si>
  <si>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</si>
  <si>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</si>
  <si>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</si>
  <si>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</si>
  <si>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</si>
  <si>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</si>
  <si>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</si>
  <si>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</si>
  <si>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</si>
  <si>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</si>
  <si>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</si>
  <si>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</si>
  <si>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</si>
  <si>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</si>
  <si>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</si>
  <si>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</si>
  <si>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</si>
  <si>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</si>
  <si>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</si>
  <si>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</si>
  <si>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</si>
  <si>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</si>
  <si>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</si>
  <si>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</si>
  <si>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</si>
  <si>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</si>
  <si>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</si>
  <si>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</si>
  <si>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</si>
  <si>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</si>
  <si>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</si>
  <si>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</si>
  <si>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</si>
  <si>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</si>
  <si>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</si>
  <si>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</si>
  <si>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</si>
  <si>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</si>
  <si>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</si>
  <si>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</si>
  <si>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</si>
  <si>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</si>
  <si>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</si>
  <si>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</si>
  <si>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</si>
  <si>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</si>
  <si>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</si>
  <si>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</si>
  <si>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</si>
  <si>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</si>
  <si>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</si>
  <si>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</si>
  <si>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</si>
  <si>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</si>
  <si>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</si>
  <si>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</si>
  <si>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</si>
  <si>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</si>
  <si>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</si>
  <si>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</si>
  <si>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</si>
  <si>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</si>
  <si>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</si>
  <si>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</si>
  <si>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</si>
  <si>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</si>
  <si>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</si>
  <si>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</si>
  <si>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</si>
  <si>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</si>
  <si>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</si>
  <si>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</si>
  <si>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</si>
  <si>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</si>
  <si>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</si>
  <si>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</si>
  <si>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</si>
  <si>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</si>
  <si>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</si>
  <si>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</si>
  <si>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</si>
  <si>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</si>
  <si>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</si>
  <si>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</si>
  <si>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</si>
  <si>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</si>
  <si>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</si>
  <si>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</si>
  <si>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</si>
  <si>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</si>
  <si>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</si>
  <si>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</si>
  <si>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</si>
  <si>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</si>
  <si>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</si>
  <si>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</si>
  <si>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</si>
  <si>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</si>
  <si>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</si>
  <si>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</si>
  <si>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</si>
  <si>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</si>
  <si>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</si>
  <si>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</si>
  <si>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</si>
  <si>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</si>
  <si>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</si>
  <si>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</si>
  <si>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</si>
  <si>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</si>
  <si>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</si>
  <si>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</si>
  <si>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</si>
  <si>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</si>
  <si>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</si>
  <si>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</si>
  <si>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</si>
  <si>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</si>
  <si>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</si>
  <si>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</si>
  <si>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</si>
  <si>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</si>
  <si>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</si>
  <si>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</si>
  <si>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</si>
  <si>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</si>
  <si>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</si>
  <si>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</si>
  <si>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</si>
  <si>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</si>
  <si>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</si>
  <si>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</si>
  <si>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</si>
  <si>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</si>
  <si>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</si>
  <si>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</si>
  <si>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</si>
  <si>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</si>
  <si>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</si>
  <si>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</si>
  <si>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</si>
  <si>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</si>
  <si>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</si>
  <si>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</si>
  <si>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</si>
  <si>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</si>
  <si>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</si>
  <si>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</si>
  <si>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</si>
  <si>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</si>
  <si>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</si>
  <si>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</si>
  <si>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</si>
  <si>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</si>
  <si>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</si>
  <si>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</si>
  <si>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</si>
  <si>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</si>
  <si>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</si>
  <si>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</si>
  <si>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</si>
  <si>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</si>
  <si>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</si>
  <si>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</si>
  <si>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</si>
  <si>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</si>
  <si>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</si>
  <si>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</si>
  <si>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</si>
  <si>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</si>
  <si>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</si>
  <si>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</si>
  <si>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</si>
  <si>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</si>
  <si>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</si>
  <si>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</si>
  <si>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</si>
  <si>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</si>
  <si>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</si>
  <si>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</si>
  <si>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</si>
  <si>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</si>
  <si>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</si>
  <si>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</si>
  <si>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</si>
  <si>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</si>
  <si>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</si>
  <si>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</si>
  <si>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</si>
  <si>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</si>
  <si>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</si>
  <si>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</si>
  <si>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</si>
  <si>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</si>
  <si>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</si>
  <si>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</si>
  <si>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</si>
  <si>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</si>
  <si>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</si>
  <si>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</si>
  <si>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</si>
  <si>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</si>
  <si>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</si>
  <si>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</si>
  <si>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</si>
  <si>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</si>
  <si>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</si>
  <si>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</si>
  <si>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</si>
  <si>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</si>
  <si>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</si>
  <si>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</si>
  <si>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</si>
  <si>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</si>
  <si>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</si>
  <si>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</si>
  <si>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</si>
  <si>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</si>
  <si>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</si>
  <si>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</si>
  <si>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</si>
  <si>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</si>
  <si>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</si>
  <si>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</si>
  <si>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</si>
  <si>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</si>
  <si>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</si>
  <si>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</si>
  <si>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</si>
  <si>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</si>
  <si>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</si>
  <si>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</si>
  <si>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</si>
  <si>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</si>
  <si>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</si>
  <si>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</si>
  <si>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</si>
  <si>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</si>
  <si>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</si>
  <si>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</si>
  <si>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</si>
  <si>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</si>
  <si>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</si>
  <si>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</si>
  <si>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</si>
  <si>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</si>
  <si>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</si>
  <si>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</si>
  <si>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</si>
  <si>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</si>
  <si>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</si>
  <si>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</si>
  <si>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</si>
  <si>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</si>
  <si>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</si>
  <si>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</si>
  <si>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</si>
  <si>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</si>
  <si>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</si>
  <si>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</si>
  <si>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</si>
  <si>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</si>
  <si>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</si>
  <si>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</si>
  <si>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</si>
  <si>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</si>
  <si>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</si>
  <si>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</si>
  <si>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</si>
  <si>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</si>
  <si>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</si>
  <si>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</si>
  <si>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</si>
  <si>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</si>
  <si>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</si>
  <si>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</si>
  <si>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</si>
  <si>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</si>
  <si>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</si>
  <si>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</si>
  <si>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</si>
  <si>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</si>
  <si>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</si>
  <si>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</si>
  <si>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</si>
  <si>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</si>
  <si>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</si>
  <si>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</si>
  <si>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</si>
  <si>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</si>
  <si>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</si>
  <si>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</si>
  <si>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</si>
  <si>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</si>
  <si>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</si>
  <si>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</si>
  <si>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</si>
  <si>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</si>
  <si>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</si>
  <si>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</si>
  <si>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</si>
  <si>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</si>
  <si>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</si>
  <si>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</si>
  <si>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</si>
  <si>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</si>
  <si>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</si>
  <si>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</si>
  <si>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</si>
  <si>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</si>
  <si>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</si>
  <si>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</si>
  <si>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</si>
  <si>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</si>
  <si>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</si>
  <si>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</si>
  <si>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</si>
  <si>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</si>
  <si>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</si>
  <si>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</si>
  <si>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</si>
  <si>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</si>
  <si>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</si>
  <si>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</si>
  <si>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</si>
  <si>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</si>
  <si>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</si>
  <si>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</si>
  <si>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</si>
  <si>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</si>
  <si>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</si>
  <si>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</si>
  <si>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</si>
  <si>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</si>
  <si>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</si>
  <si>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</si>
  <si>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</si>
  <si>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</si>
  <si>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</si>
  <si>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</si>
  <si>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</si>
  <si>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</si>
  <si>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</si>
  <si>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</si>
  <si>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</si>
  <si>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</si>
  <si>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</si>
  <si>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</si>
  <si>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</si>
  <si>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</si>
  <si>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</si>
  <si>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</si>
  <si>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</si>
  <si>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</si>
  <si>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</si>
  <si>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</si>
  <si>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</si>
  <si>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</si>
  <si>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</si>
  <si>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</si>
  <si>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</si>
  <si>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</si>
  <si>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</si>
  <si>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</si>
  <si>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</si>
  <si>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</si>
  <si>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</si>
  <si>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</si>
  <si>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</si>
  <si>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</si>
  <si>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</si>
  <si>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</si>
  <si>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</si>
  <si>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</si>
  <si>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</si>
  <si>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</si>
  <si>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</si>
  <si>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</si>
  <si>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</si>
  <si>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</si>
  <si>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</si>
  <si>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</si>
  <si>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</si>
  <si>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</si>
  <si>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</si>
  <si>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</si>
  <si>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</si>
  <si>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</si>
  <si>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</si>
  <si>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</si>
  <si>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</si>
  <si>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</si>
  <si>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</si>
  <si>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</si>
  <si>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</si>
  <si>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</si>
  <si>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</si>
  <si>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</si>
  <si>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</si>
  <si>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</si>
  <si>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</si>
  <si>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</si>
  <si>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</si>
  <si>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</si>
  <si>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</si>
  <si>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</si>
  <si>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</si>
  <si>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</si>
  <si>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</si>
  <si>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</si>
  <si>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</si>
  <si>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</si>
  <si>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</si>
  <si>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</si>
  <si>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</si>
  <si>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</si>
  <si>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</si>
  <si>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</si>
  <si>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</si>
  <si>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</si>
  <si>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</si>
  <si>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</si>
  <si>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</si>
  <si>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</si>
  <si>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</si>
  <si>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</si>
  <si>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</si>
  <si>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</si>
  <si>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</si>
  <si>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</si>
  <si>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</si>
  <si>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</si>
  <si>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</si>
  <si>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</si>
  <si>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</si>
  <si>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</si>
  <si>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</si>
  <si>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</si>
  <si>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</si>
  <si>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</si>
  <si>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</si>
  <si>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</si>
  <si>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</si>
  <si>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</si>
  <si>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</si>
  <si>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</si>
  <si>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</si>
  <si>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</si>
  <si>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</si>
  <si>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</si>
  <si>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</si>
  <si>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</si>
  <si>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</si>
  <si>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</si>
  <si>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</si>
  <si>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</si>
  <si>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</si>
  <si>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</si>
  <si>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</si>
  <si>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</si>
  <si>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</si>
  <si>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</si>
  <si>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</si>
  <si>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</si>
  <si>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</si>
  <si>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</si>
  <si>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</si>
  <si>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</si>
  <si>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</si>
  <si>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</si>
  <si>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</si>
  <si>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</si>
  <si>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</si>
  <si>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</si>
  <si>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</si>
  <si>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</si>
  <si>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</si>
  <si>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</si>
  <si>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</si>
  <si>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</si>
  <si>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</si>
  <si>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</si>
  <si>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</si>
  <si>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</si>
  <si>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</si>
  <si>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</si>
  <si>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</si>
  <si>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</si>
  <si>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</si>
  <si>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</si>
  <si>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</si>
  <si>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</si>
  <si>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</si>
  <si>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</si>
  <si>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</si>
  <si>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</si>
  <si>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</si>
  <si>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</si>
  <si>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</si>
  <si>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</si>
  <si>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</si>
  <si>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</si>
  <si>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</si>
  <si>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</si>
  <si>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</si>
  <si>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</si>
  <si>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</si>
  <si>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</si>
  <si>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</si>
  <si>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</si>
  <si>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</si>
  <si>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</si>
  <si>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</si>
  <si>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</si>
  <si>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</si>
  <si>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</si>
  <si>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</si>
  <si>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</si>
  <si>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</si>
  <si>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</si>
  <si>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</si>
  <si>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</si>
  <si>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</si>
  <si>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</si>
  <si>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</si>
  <si>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</si>
  <si>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</si>
  <si>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</si>
  <si>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</si>
  <si>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</si>
  <si>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</si>
  <si>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</si>
  <si>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</si>
  <si>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</si>
  <si>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</si>
  <si>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</si>
  <si>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</si>
  <si>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</si>
  <si>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</si>
  <si>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</si>
  <si>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</si>
  <si>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</si>
  <si>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</si>
  <si>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</si>
  <si>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</si>
  <si>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</si>
  <si>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</si>
  <si>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</si>
  <si>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</si>
  <si>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</si>
  <si>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</si>
  <si>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</si>
  <si>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</si>
  <si>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</si>
  <si>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</si>
  <si>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</si>
  <si>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</si>
  <si>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</si>
  <si>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</si>
  <si>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</si>
  <si>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</si>
  <si>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</si>
  <si>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</si>
  <si>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</si>
  <si>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</si>
  <si>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</si>
  <si>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</si>
  <si>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</si>
  <si>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</si>
  <si>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</si>
  <si>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</si>
  <si>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</si>
  <si>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</si>
  <si>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</si>
  <si>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</si>
  <si>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</si>
  <si>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</si>
  <si>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</si>
  <si>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</si>
  <si>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</si>
  <si>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</si>
  <si>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</si>
  <si>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</si>
  <si>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</si>
  <si>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</si>
  <si>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</si>
  <si>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</si>
  <si>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</si>
  <si>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</si>
  <si>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</si>
  <si>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</si>
  <si>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</si>
  <si>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</si>
  <si>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</si>
  <si>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</si>
  <si>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</si>
  <si>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</si>
  <si>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</si>
  <si>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</si>
  <si>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</si>
  <si>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</si>
  <si>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</si>
  <si>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</si>
  <si>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</si>
  <si>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</si>
  <si>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</si>
  <si>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</si>
  <si>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</si>
  <si>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</si>
  <si>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</si>
  <si>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</si>
  <si>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</si>
  <si>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</si>
  <si>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</si>
  <si>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</si>
  <si>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</si>
  <si>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</si>
  <si>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</si>
  <si>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</si>
  <si>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</si>
  <si>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</si>
  <si>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</si>
  <si>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</si>
  <si>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</si>
  <si>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</si>
  <si>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</si>
  <si>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</si>
  <si>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</si>
  <si>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</si>
  <si>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</si>
  <si>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</si>
  <si>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</si>
  <si>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</si>
  <si>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</si>
  <si>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</si>
  <si>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</si>
  <si>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</si>
  <si>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</si>
  <si>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</si>
  <si>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</si>
  <si>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</si>
  <si>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</si>
  <si>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</si>
  <si>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</si>
  <si>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</si>
  <si>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</si>
  <si>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</si>
  <si>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</si>
  <si>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</si>
  <si>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</si>
  <si>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</si>
  <si>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</si>
  <si>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</si>
  <si>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</si>
  <si>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</si>
  <si>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</si>
  <si>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</si>
  <si>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</si>
  <si>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</si>
  <si>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</si>
  <si>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</si>
  <si>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</si>
  <si>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</si>
  <si>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</si>
  <si>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</si>
  <si>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</si>
  <si>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</si>
  <si>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</si>
  <si>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</si>
  <si>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</si>
  <si>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</si>
  <si>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</si>
  <si>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</si>
  <si>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</si>
  <si>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</si>
  <si>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</si>
  <si>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</si>
  <si>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</si>
  <si>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</si>
  <si>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</si>
  <si>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</si>
  <si>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</si>
  <si>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</si>
  <si>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</si>
  <si>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</si>
  <si>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</si>
  <si>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</si>
  <si>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</si>
  <si>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</si>
  <si>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</si>
  <si>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</si>
  <si>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</si>
  <si>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</si>
  <si>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</si>
  <si>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</si>
  <si>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</si>
  <si>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</si>
  <si>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</si>
  <si>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</si>
  <si>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</si>
  <si>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</si>
  <si>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</si>
  <si>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</si>
  <si>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</si>
  <si>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</si>
  <si>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</si>
  <si>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</si>
  <si>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</si>
  <si>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</si>
  <si>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</si>
  <si>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</si>
  <si>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</si>
  <si>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</si>
  <si>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</si>
  <si>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</si>
  <si>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</si>
  <si>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</si>
  <si>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</si>
  <si>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</si>
  <si>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</si>
  <si>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</si>
  <si>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</si>
  <si>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</si>
  <si>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</si>
  <si>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</si>
  <si>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</si>
  <si>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</si>
  <si>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</si>
  <si>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</si>
  <si>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</si>
  <si>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</si>
  <si>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</si>
  <si>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</si>
  <si>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</si>
  <si>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</si>
  <si>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</si>
  <si>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</si>
  <si>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</si>
  <si>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</si>
  <si>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</si>
  <si>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</si>
  <si>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</si>
  <si>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</si>
  <si>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</si>
  <si>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</si>
  <si>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</si>
  <si>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</si>
  <si>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</si>
  <si>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</si>
  <si>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</si>
  <si>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</si>
  <si>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</si>
  <si>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</si>
  <si>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</si>
  <si>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</si>
  <si>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</si>
  <si>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</si>
  <si>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</si>
  <si>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</si>
  <si>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</si>
  <si>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</si>
  <si>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</si>
  <si>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</si>
  <si>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</si>
  <si>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</si>
  <si>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</si>
  <si>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</si>
  <si>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</si>
  <si>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</si>
  <si>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</si>
  <si>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</si>
  <si>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</si>
  <si>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</si>
  <si>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</si>
  <si>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</si>
  <si>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</si>
  <si>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</si>
  <si>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</si>
  <si>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</si>
  <si>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</si>
  <si>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</si>
  <si>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</si>
  <si>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</si>
  <si>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</si>
  <si>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</si>
  <si>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</si>
  <si>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</si>
  <si>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</si>
  <si>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</si>
  <si>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</si>
  <si>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</si>
  <si>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</si>
  <si>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</si>
  <si>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</si>
  <si>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</si>
  <si>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</si>
  <si>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</si>
  <si>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</si>
  <si>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</si>
  <si>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</si>
  <si>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</si>
  <si>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</si>
  <si>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</si>
  <si>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</si>
  <si>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</si>
  <si>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</si>
  <si>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</si>
  <si>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</si>
  <si>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</si>
  <si>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</si>
  <si>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</si>
  <si>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</si>
  <si>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</si>
  <si>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</si>
  <si>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</si>
  <si>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</si>
  <si>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</si>
  <si>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</si>
  <si>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</si>
  <si>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</si>
  <si>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</si>
  <si>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</si>
  <si>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</si>
  <si>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</si>
  <si>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</si>
  <si>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</si>
  <si>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</si>
  <si>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</si>
  <si>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</si>
  <si>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</si>
  <si>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</si>
  <si>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</si>
  <si>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</si>
  <si>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</si>
  <si>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</si>
  <si>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</si>
  <si>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</si>
  <si>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</si>
  <si>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</si>
  <si>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</si>
  <si>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</si>
  <si>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</si>
  <si>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</si>
  <si>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</si>
  <si>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</si>
  <si>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</si>
  <si>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</si>
  <si>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</si>
  <si>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</si>
  <si>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</si>
  <si>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</si>
  <si>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</si>
  <si>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</si>
  <si>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</si>
  <si>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</si>
  <si>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</si>
  <si>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</si>
  <si>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</si>
  <si>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</si>
  <si>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</si>
  <si>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</si>
  <si>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</si>
  <si>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</si>
  <si>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</si>
  <si>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</si>
  <si>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</si>
  <si>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</si>
  <si>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</si>
  <si>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</si>
  <si>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</si>
  <si>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</si>
  <si>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</si>
  <si>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</si>
  <si>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</si>
  <si>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</si>
  <si>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</si>
  <si>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</si>
  <si>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</si>
  <si>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</si>
  <si>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</si>
  <si>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</si>
  <si>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</si>
  <si>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</si>
  <si>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</si>
  <si>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</si>
  <si>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</si>
  <si>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</si>
  <si>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</si>
  <si>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</si>
  <si>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</si>
  <si>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</si>
  <si>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</si>
  <si>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</si>
  <si>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</si>
  <si>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</si>
  <si>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</si>
  <si>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</si>
  <si>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</si>
  <si>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</si>
  <si>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</si>
  <si>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</si>
  <si>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</si>
  <si>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</si>
  <si>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</si>
  <si>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</si>
  <si>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</si>
  <si>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</si>
  <si>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</si>
  <si>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</si>
  <si>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</si>
  <si>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</si>
  <si>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</si>
  <si>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</si>
  <si>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</si>
  <si>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</si>
  <si>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</si>
  <si>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</si>
  <si>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</si>
  <si>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</si>
  <si>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</si>
  <si>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</si>
  <si>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</si>
  <si>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</si>
  <si>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</si>
  <si>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</si>
  <si>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</si>
  <si>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</si>
  <si>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</si>
  <si>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</si>
  <si>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</si>
  <si>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</si>
  <si>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</si>
  <si>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</si>
  <si>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</si>
  <si>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</si>
  <si>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</si>
  <si>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</si>
  <si>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</si>
  <si>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</si>
  <si>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</si>
  <si>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</si>
  <si>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</si>
  <si>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</si>
  <si>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</si>
  <si>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</si>
  <si>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</si>
  <si>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</si>
  <si>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</si>
  <si>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</si>
  <si>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</si>
  <si>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</si>
  <si>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</si>
  <si>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</si>
  <si>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</si>
  <si>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</si>
  <si>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</si>
  <si>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</si>
  <si>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</si>
  <si>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</si>
  <si>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</si>
  <si>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</si>
  <si>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</si>
  <si>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</si>
  <si>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</si>
  <si>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</si>
  <si>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</si>
  <si>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</si>
  <si>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</si>
  <si>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</si>
  <si>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</si>
  <si>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</si>
  <si>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</si>
  <si>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</si>
  <si>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</si>
  <si>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</si>
  <si>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</si>
  <si>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</si>
  <si>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</si>
  <si>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</si>
  <si>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</si>
  <si>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</si>
  <si>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</si>
  <si>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</si>
  <si>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</si>
  <si>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</si>
  <si>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</si>
  <si>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</si>
  <si>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</si>
  <si>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</si>
  <si>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</si>
  <si>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</si>
  <si>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</si>
  <si>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</si>
  <si>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</si>
  <si>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</si>
  <si>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</si>
  <si>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</si>
  <si>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</si>
  <si>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</si>
  <si>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</si>
  <si>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</si>
  <si>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</si>
  <si>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</si>
  <si>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</si>
  <si>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</si>
  <si>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</si>
  <si>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</si>
  <si>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</si>
  <si>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</si>
  <si>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</si>
  <si>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</si>
  <si>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</si>
  <si>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</si>
  <si>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</si>
  <si>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</si>
  <si>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</si>
  <si>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</si>
  <si>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</si>
  <si>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</si>
  <si>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</si>
  <si>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</si>
  <si>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</si>
  <si>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</si>
  <si>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</si>
  <si>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</si>
  <si>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</si>
  <si>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</si>
  <si>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</si>
  <si>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</si>
  <si>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</si>
  <si>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</si>
  <si>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</si>
  <si>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</si>
  <si>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</si>
  <si>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</si>
  <si>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</si>
  <si>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</si>
  <si>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</si>
  <si>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</si>
  <si>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</si>
  <si>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</si>
  <si>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</si>
  <si>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</si>
  <si>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</si>
  <si>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</si>
  <si>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</si>
  <si>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</si>
  <si>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</si>
  <si>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</si>
  <si>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</si>
  <si>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</si>
  <si>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</si>
  <si>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</si>
  <si>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</si>
  <si>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</si>
  <si>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</si>
  <si>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</si>
  <si>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</si>
  <si>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</si>
  <si>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</si>
  <si>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</si>
  <si>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</si>
  <si>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</si>
  <si>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</si>
  <si>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</si>
  <si>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</si>
  <si>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</si>
  <si>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</si>
  <si>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</si>
  <si>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</si>
  <si>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</si>
  <si>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</si>
  <si>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</si>
  <si>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</si>
  <si>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</si>
  <si>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</si>
  <si>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</si>
  <si>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</si>
  <si>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</si>
  <si>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</si>
  <si>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</si>
  <si>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</si>
  <si>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</si>
  <si>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</si>
  <si>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</si>
  <si>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</si>
  <si>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</si>
  <si>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</si>
  <si>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</si>
  <si>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</si>
  <si>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</si>
  <si>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</si>
  <si>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</si>
  <si>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</si>
  <si>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</si>
  <si>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</si>
  <si>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</si>
  <si>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</si>
  <si>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</si>
  <si>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</si>
  <si>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</si>
  <si>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</si>
  <si>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</si>
  <si>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</si>
  <si>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</si>
  <si>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</si>
  <si>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</si>
  <si>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</si>
  <si>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</si>
  <si>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</si>
  <si>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</si>
  <si>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</si>
  <si>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</si>
  <si>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</si>
  <si>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</si>
  <si>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</si>
  <si>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</si>
  <si>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</si>
  <si>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</si>
  <si>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</si>
  <si>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</si>
  <si>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</si>
  <si>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</si>
  <si>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</si>
  <si>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</si>
  <si>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</si>
  <si>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</si>
  <si>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</si>
  <si>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</si>
  <si>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</si>
  <si>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</si>
  <si>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</si>
  <si>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</si>
  <si>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</si>
  <si>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</si>
  <si>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</si>
  <si>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</si>
  <si>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</si>
  <si>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</si>
  <si>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</si>
  <si>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</si>
  <si>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</si>
  <si>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</si>
  <si>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</si>
  <si>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</si>
  <si>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</si>
  <si>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</si>
  <si>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</si>
  <si>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</si>
  <si>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</si>
  <si>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</si>
  <si>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</si>
  <si>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</si>
  <si>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</si>
  <si>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</si>
  <si>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</si>
  <si>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</si>
  <si>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</si>
  <si>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</si>
  <si>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</si>
  <si>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</si>
  <si>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</si>
  <si>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</si>
  <si>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</si>
  <si>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</si>
  <si>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</si>
  <si>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</si>
  <si>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</si>
  <si>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</si>
  <si>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</si>
  <si>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</si>
  <si>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</si>
  <si>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</si>
  <si>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</si>
  <si>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</si>
  <si>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</si>
  <si>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</si>
  <si>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</si>
  <si>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</si>
  <si>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</si>
  <si>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</si>
  <si>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</si>
  <si>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</si>
  <si>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</si>
  <si>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</si>
  <si>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</si>
  <si>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</si>
  <si>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</si>
  <si>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</si>
  <si>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</si>
  <si>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</si>
  <si>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</si>
  <si>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</si>
  <si>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</si>
  <si>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</si>
  <si>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</si>
  <si>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</si>
  <si>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</si>
  <si>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</si>
  <si>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</si>
  <si>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</si>
  <si>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</si>
  <si>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</si>
  <si>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</si>
  <si>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</si>
  <si>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</si>
  <si>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</si>
  <si>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</si>
  <si>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</si>
  <si>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</si>
  <si>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</si>
  <si>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</si>
  <si>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</si>
  <si>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</si>
  <si>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</si>
  <si>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</si>
  <si>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</si>
  <si>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</si>
  <si>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</si>
  <si>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</si>
  <si>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</si>
  <si>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</si>
  <si>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</si>
  <si>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</si>
  <si>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</si>
  <si>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</si>
  <si>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</si>
  <si>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</si>
  <si>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</si>
  <si>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</si>
  <si>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</si>
  <si>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</si>
  <si>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</si>
  <si>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</si>
  <si>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</si>
  <si>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</si>
  <si>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</si>
  <si>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</si>
  <si>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</si>
  <si>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</si>
  <si>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</si>
  <si>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</si>
  <si>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</si>
  <si>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</si>
  <si>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</si>
  <si>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</si>
  <si>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</si>
  <si>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</si>
  <si>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</si>
  <si>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</si>
  <si>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</si>
  <si>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</si>
  <si>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</si>
  <si>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</si>
  <si>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</si>
  <si>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</si>
  <si>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</si>
  <si>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</si>
  <si>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</si>
  <si>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</si>
  <si>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</si>
  <si>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</si>
  <si>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</si>
  <si>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</si>
  <si>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</si>
  <si>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</si>
  <si>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</si>
  <si>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</si>
  <si>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</si>
  <si>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</si>
  <si>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</si>
  <si>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</si>
  <si>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</si>
  <si>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</si>
  <si>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</si>
  <si>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</si>
  <si>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</si>
  <si>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</si>
  <si>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</si>
  <si>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</si>
  <si>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</si>
  <si>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</si>
  <si>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</si>
  <si>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</si>
  <si>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</si>
  <si>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</si>
  <si>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</si>
  <si>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</si>
  <si>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</si>
  <si>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</si>
  <si>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</si>
  <si>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</si>
  <si>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</si>
  <si>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</si>
  <si>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</si>
  <si>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</si>
  <si>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</si>
  <si>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</si>
  <si>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</si>
  <si>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</si>
  <si>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</si>
  <si>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</si>
  <si>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</si>
  <si>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</si>
  <si>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</si>
  <si>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</si>
  <si>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</si>
  <si>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</si>
  <si>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</si>
  <si>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</si>
  <si>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</si>
  <si>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</si>
  <si>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</si>
  <si>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</si>
  <si>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</si>
  <si>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</si>
  <si>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</si>
  <si>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</si>
  <si>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</si>
  <si>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</si>
  <si>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</si>
  <si>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</si>
  <si>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</si>
  <si>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</si>
  <si>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</si>
  <si>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</si>
  <si>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</si>
  <si>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</si>
  <si>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</si>
  <si>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</si>
  <si>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</si>
  <si>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</si>
  <si>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</si>
  <si>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</si>
  <si>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</si>
  <si>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</si>
  <si>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</si>
  <si>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</si>
  <si>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</si>
  <si>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</si>
  <si>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</si>
  <si>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</si>
  <si>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</si>
  <si>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</si>
  <si>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</si>
  <si>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</si>
  <si>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</si>
  <si>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</si>
  <si>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</si>
  <si>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</si>
  <si>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</si>
  <si>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</si>
  <si>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</si>
  <si>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</si>
  <si>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</si>
  <si>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</si>
  <si>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</si>
  <si>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</si>
  <si>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</si>
  <si>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</si>
  <si>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</si>
  <si>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</si>
  <si>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</si>
  <si>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</si>
  <si>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</si>
  <si>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</si>
  <si>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</si>
  <si>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</si>
  <si>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</si>
  <si>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</si>
  <si>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</si>
  <si>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</si>
  <si>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</si>
  <si>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</si>
  <si>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</si>
  <si>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</si>
  <si>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</si>
  <si>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</si>
  <si>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</si>
  <si>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</si>
  <si>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</si>
  <si>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</si>
  <si>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</si>
  <si>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</si>
  <si>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</si>
  <si>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</si>
  <si>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</si>
  <si>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</si>
  <si>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</si>
  <si>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</si>
  <si>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</si>
  <si>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</si>
  <si>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</si>
  <si>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</si>
  <si>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</si>
  <si>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</si>
  <si>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</si>
  <si>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</si>
  <si>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</si>
  <si>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</si>
  <si>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</si>
  <si>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</si>
  <si>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</si>
  <si>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</si>
  <si>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</si>
  <si>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</si>
  <si>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</si>
  <si>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</si>
  <si>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</si>
  <si>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</si>
  <si>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</si>
  <si>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</si>
  <si>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</si>
  <si>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</si>
  <si>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</si>
  <si>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</si>
  <si>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</si>
  <si>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</si>
  <si>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</si>
  <si>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</si>
  <si>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</si>
  <si>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</si>
  <si>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</si>
  <si>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</si>
  <si>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</si>
  <si>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</si>
  <si>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</si>
  <si>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</si>
  <si>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</si>
  <si>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</si>
  <si>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</si>
  <si>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</si>
  <si>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</si>
  <si>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</si>
  <si>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</si>
  <si>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</si>
  <si>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</si>
  <si>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</si>
  <si>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</si>
  <si>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</si>
  <si>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</si>
  <si>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</si>
  <si>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</si>
  <si>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</si>
  <si>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</si>
  <si>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</si>
  <si>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</si>
  <si>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</si>
  <si>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</si>
  <si>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</si>
  <si>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</si>
  <si>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</si>
  <si>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</si>
  <si>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</si>
  <si>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</si>
  <si>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</si>
  <si>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</si>
  <si>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</si>
  <si>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</si>
  <si>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</si>
  <si>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</si>
  <si>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</si>
  <si>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</si>
  <si>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</si>
  <si>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</si>
  <si>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</si>
  <si>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</si>
  <si>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</si>
  <si>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</si>
  <si>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</si>
  <si>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</si>
  <si>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</si>
  <si>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</si>
  <si>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</si>
  <si>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</si>
  <si>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</si>
  <si>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</si>
  <si>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</si>
  <si>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</si>
  <si>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</si>
  <si>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</si>
  <si>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</si>
  <si>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</si>
  <si>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</si>
  <si>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</si>
  <si>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</si>
  <si>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</si>
  <si>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</si>
  <si>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</si>
  <si>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</si>
  <si>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</si>
  <si>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</si>
  <si>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</si>
  <si>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</si>
  <si>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</si>
  <si>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</si>
  <si>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</si>
  <si>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</si>
  <si>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</si>
  <si>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</si>
  <si>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</si>
  <si>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</si>
  <si>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</si>
  <si>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</si>
  <si>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</si>
  <si>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</si>
  <si>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</si>
  <si>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</si>
  <si>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</si>
  <si>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</si>
  <si>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</si>
  <si>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</si>
  <si>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</si>
  <si>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</si>
  <si>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</si>
  <si>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</si>
  <si>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</si>
  <si>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</si>
  <si>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</si>
  <si>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</si>
  <si>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</si>
  <si>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</si>
  <si>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</si>
  <si>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</si>
  <si>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</si>
  <si>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</si>
  <si>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</si>
  <si>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</si>
  <si>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</si>
  <si>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</si>
  <si>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</si>
  <si>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</si>
  <si>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</si>
  <si>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</si>
  <si>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</si>
  <si>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</si>
  <si>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</si>
  <si>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</si>
  <si>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</si>
  <si>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</si>
  <si>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</si>
  <si>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</si>
  <si>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</si>
  <si>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</si>
  <si>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</si>
  <si>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</si>
  <si>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</si>
  <si>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</si>
  <si>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</si>
  <si>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</si>
  <si>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</si>
  <si>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</si>
  <si>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</si>
  <si>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</si>
  <si>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</si>
  <si>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</si>
  <si>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</si>
  <si>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</si>
  <si>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</si>
  <si>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</si>
  <si>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</si>
  <si>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</si>
  <si>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</si>
  <si>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</si>
  <si>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</si>
  <si>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</si>
  <si>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</si>
  <si>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</si>
  <si>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</si>
  <si>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</si>
  <si>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</si>
  <si>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</si>
  <si>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</si>
  <si>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</si>
  <si>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</si>
  <si>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</si>
  <si>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</si>
  <si>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</si>
  <si>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</si>
  <si>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</si>
  <si>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</si>
  <si>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</si>
  <si>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</si>
  <si>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</si>
  <si>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</si>
  <si>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</si>
  <si>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</si>
  <si>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</si>
  <si>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</si>
  <si>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</si>
  <si>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</si>
  <si>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</si>
  <si>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</si>
  <si>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</si>
  <si>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</si>
  <si>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</si>
  <si>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</si>
  <si>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</si>
  <si>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</si>
  <si>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</si>
  <si>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</si>
  <si>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</si>
  <si>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</si>
  <si>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</si>
  <si>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</si>
  <si>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</si>
  <si>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</si>
  <si>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</si>
  <si>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</si>
  <si>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</si>
  <si>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</si>
  <si>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</si>
  <si>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</si>
  <si>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</si>
  <si>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</si>
  <si>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</si>
  <si>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</si>
  <si>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</si>
  <si>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</si>
  <si>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</si>
  <si>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</si>
  <si>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</si>
  <si>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</si>
  <si>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</si>
  <si>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</si>
  <si>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</si>
  <si>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</si>
  <si>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</si>
  <si>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</si>
  <si>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</si>
  <si>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</si>
  <si>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</si>
  <si>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</si>
  <si>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</si>
  <si>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</si>
  <si>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</si>
  <si>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</si>
  <si>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</si>
  <si>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</si>
  <si>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</si>
  <si>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</si>
  <si>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</si>
  <si>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</si>
  <si>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</si>
  <si>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</si>
  <si>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</si>
  <si>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</si>
  <si>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</si>
  <si>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</si>
  <si>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</si>
  <si>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</si>
  <si>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</si>
  <si>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</si>
  <si>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</si>
  <si>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</si>
  <si>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</si>
  <si>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</si>
  <si>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</si>
  <si>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</si>
  <si>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</si>
  <si>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</si>
  <si>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</si>
  <si>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</si>
  <si>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</si>
  <si>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</si>
  <si>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</si>
  <si>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</si>
  <si>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</si>
  <si>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</si>
  <si>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</si>
  <si>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</si>
  <si>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</si>
  <si>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</si>
  <si>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</si>
  <si>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</si>
  <si>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</si>
  <si>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</si>
  <si>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</si>
  <si>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</si>
  <si>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</si>
  <si>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</si>
  <si>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</si>
  <si>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</si>
  <si>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</si>
  <si>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</si>
  <si>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</si>
  <si>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</si>
  <si>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</si>
  <si>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</si>
  <si>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</si>
  <si>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</si>
  <si>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</si>
  <si>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</si>
  <si>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</si>
  <si>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</si>
  <si>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</si>
  <si>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</si>
  <si>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</si>
  <si>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</si>
  <si>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</si>
  <si>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</si>
  <si>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</si>
  <si>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</si>
  <si>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</si>
  <si>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</si>
  <si>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</si>
  <si>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</si>
  <si>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</si>
  <si>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</si>
  <si>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</si>
  <si>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</si>
  <si>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</si>
  <si>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</si>
  <si>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</si>
  <si>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</si>
  <si>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</si>
  <si>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</si>
  <si>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</si>
  <si>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</si>
  <si>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</si>
  <si>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</si>
  <si>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</si>
  <si>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</si>
  <si>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</si>
  <si>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</si>
  <si>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</si>
  <si>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</si>
  <si>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</si>
  <si>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</si>
  <si>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</si>
  <si>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</si>
  <si>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</si>
  <si>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</si>
  <si>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</si>
  <si>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</si>
  <si>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</si>
  <si>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</si>
  <si>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</si>
  <si>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</si>
  <si>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</si>
  <si>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</si>
  <si>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</si>
  <si>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</si>
  <si>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</si>
  <si>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</si>
  <si>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</si>
  <si>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</si>
  <si>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</si>
  <si>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</si>
  <si>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</si>
  <si>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</si>
  <si>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</si>
  <si>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</si>
  <si>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</si>
  <si>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</si>
  <si>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</si>
  <si>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</si>
  <si>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</si>
  <si>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</si>
  <si>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</si>
  <si>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</si>
  <si>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</si>
  <si>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</si>
  <si>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</si>
  <si>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</si>
  <si>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</si>
  <si>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</si>
  <si>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</si>
  <si>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</si>
  <si>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</si>
  <si>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</si>
  <si>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</si>
  <si>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</si>
  <si>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</si>
  <si>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</si>
  <si>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</si>
  <si>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</si>
  <si>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</si>
  <si>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</si>
  <si>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</si>
  <si>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</si>
  <si>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</si>
  <si>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</si>
  <si>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</si>
  <si>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</si>
  <si>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</si>
  <si>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</si>
  <si>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</si>
  <si>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</si>
  <si>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</si>
  <si>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</si>
  <si>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</si>
  <si>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</si>
  <si>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</si>
  <si>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</si>
  <si>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</si>
  <si>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</si>
  <si>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</si>
  <si>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</si>
  <si>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</si>
  <si>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</si>
  <si>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</si>
  <si>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</si>
  <si>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</si>
  <si>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</si>
  <si>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</si>
  <si>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</si>
  <si>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</si>
  <si>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</si>
  <si>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</si>
  <si>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</si>
  <si>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</si>
  <si>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</si>
  <si>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</si>
  <si>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</si>
  <si>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</si>
  <si>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</si>
  <si>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</si>
  <si>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</si>
  <si>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</si>
  <si>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</si>
  <si>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</si>
  <si>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</si>
  <si>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</si>
  <si>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</si>
  <si>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</si>
  <si>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</si>
  <si>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</si>
  <si>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</si>
  <si>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</si>
  <si>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</si>
  <si>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</si>
  <si>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</si>
  <si>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</si>
  <si>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</si>
  <si>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</si>
  <si>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</si>
  <si>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</si>
  <si>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</si>
  <si>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</si>
  <si>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</si>
  <si>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</si>
  <si>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</si>
  <si>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</si>
  <si>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</si>
  <si>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</si>
  <si>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</si>
  <si>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</si>
  <si>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</si>
  <si>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</si>
  <si>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</si>
  <si>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</si>
  <si>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</si>
  <si>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</si>
  <si>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</si>
  <si>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</si>
  <si>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</si>
  <si>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</si>
  <si>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</si>
  <si>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</si>
  <si>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</si>
  <si>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</si>
  <si>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</si>
  <si>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</si>
  <si>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</si>
  <si>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</si>
  <si>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</si>
  <si>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</si>
  <si>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</si>
  <si>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</si>
  <si>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</si>
  <si>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</si>
  <si>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</si>
  <si>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</si>
  <si>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</si>
  <si>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</si>
  <si>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</si>
  <si>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</si>
  <si>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</si>
  <si>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</si>
  <si>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</si>
  <si>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</si>
  <si>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</si>
  <si>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</si>
  <si>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</si>
  <si>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</si>
  <si>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</si>
  <si>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</si>
  <si>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</si>
  <si>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</si>
  <si>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</si>
  <si>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</si>
  <si>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</si>
  <si>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</si>
  <si>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</si>
  <si>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</si>
  <si>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</si>
  <si>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</si>
  <si>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</si>
  <si>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</si>
  <si>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</si>
  <si>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</si>
  <si>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</si>
  <si>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</si>
  <si>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</si>
  <si>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</si>
  <si>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</si>
  <si>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</si>
  <si>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</si>
  <si>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</si>
  <si>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</si>
  <si>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</si>
  <si>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</si>
  <si>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</si>
  <si>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</si>
  <si>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</si>
  <si>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</si>
  <si>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</si>
  <si>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</si>
  <si>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</si>
  <si>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</si>
  <si>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</si>
  <si>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</si>
  <si>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</si>
  <si>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</si>
  <si>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</si>
  <si>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</si>
  <si>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</si>
  <si>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</si>
  <si>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</si>
  <si>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</si>
  <si>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</si>
  <si>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</si>
  <si>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</si>
  <si>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</si>
  <si>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</si>
  <si>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</si>
  <si>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</si>
  <si>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</si>
  <si>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</si>
  <si>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</si>
  <si>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</si>
  <si>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</si>
  <si>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</si>
  <si>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</si>
  <si>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</si>
  <si>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</si>
  <si>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</si>
  <si>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</si>
  <si>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</si>
  <si>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</si>
  <si>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</si>
  <si>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</si>
  <si>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</si>
  <si>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</si>
  <si>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</si>
  <si>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</si>
  <si>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</si>
  <si>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</si>
  <si>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</si>
  <si>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</si>
  <si>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</si>
  <si>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</si>
  <si>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</si>
  <si>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</si>
  <si>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</si>
  <si>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</si>
  <si>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</si>
  <si>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</si>
  <si>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</si>
  <si>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</si>
  <si>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</si>
  <si>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</si>
  <si>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</si>
  <si>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</si>
  <si>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</si>
  <si>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</si>
  <si>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</si>
  <si>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</si>
  <si>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</si>
  <si>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</si>
  <si>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</si>
  <si>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</si>
  <si>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</si>
  <si>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</si>
  <si>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</si>
  <si>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</si>
  <si>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</si>
  <si>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</si>
  <si>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</si>
  <si>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</si>
  <si>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</si>
  <si>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</si>
  <si>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</si>
  <si>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</si>
  <si>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</si>
  <si>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</si>
  <si>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</si>
  <si>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</si>
  <si>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</si>
  <si>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</si>
  <si>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</si>
  <si>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</si>
  <si>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</si>
  <si>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</si>
  <si>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</si>
  <si>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</si>
  <si>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</si>
  <si>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</si>
  <si>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</si>
  <si>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</si>
  <si>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</si>
  <si>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</si>
  <si>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</si>
  <si>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</si>
  <si>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</si>
  <si>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</si>
  <si>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</si>
  <si>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</si>
  <si>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</si>
  <si>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</si>
  <si>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</si>
  <si>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</si>
  <si>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</si>
  <si>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</si>
  <si>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</si>
  <si>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</si>
  <si>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</si>
  <si>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</si>
  <si>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</si>
  <si>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</si>
  <si>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</si>
  <si>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</si>
  <si>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</si>
  <si>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</si>
  <si>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</si>
  <si>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</si>
  <si>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</si>
  <si>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</si>
  <si>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</si>
  <si>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</si>
  <si>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</si>
  <si>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</si>
  <si>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</si>
  <si>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</si>
  <si>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</si>
  <si>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</si>
  <si>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</si>
  <si>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</si>
  <si>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</si>
  <si>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</si>
  <si>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</si>
  <si>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</si>
  <si>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</si>
  <si>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</si>
  <si>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</si>
  <si>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</si>
  <si>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</si>
  <si>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</si>
  <si>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</si>
  <si>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</si>
  <si>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</si>
  <si>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</si>
  <si>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</si>
  <si>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</si>
  <si>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</si>
  <si>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</si>
  <si>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</si>
  <si>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</si>
  <si>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</si>
  <si>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</si>
  <si>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</si>
  <si>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</si>
  <si>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</si>
  <si>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</si>
  <si>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</si>
  <si>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</si>
  <si>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</si>
  <si>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</si>
  <si>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</si>
  <si>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</si>
  <si>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</si>
  <si>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</si>
  <si>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</si>
  <si>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</si>
  <si>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</si>
  <si>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</si>
  <si>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</si>
  <si>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</si>
  <si>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</si>
  <si>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</si>
  <si>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</si>
  <si>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</si>
  <si>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</si>
  <si>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</si>
  <si>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</si>
  <si>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</si>
  <si>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</si>
  <si>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</si>
  <si>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</si>
  <si>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</si>
  <si>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</si>
  <si>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</si>
  <si>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</si>
  <si>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</si>
  <si>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</si>
  <si>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</si>
  <si>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</si>
  <si>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</si>
  <si>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</si>
  <si>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</si>
  <si>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</si>
  <si>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</si>
  <si>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</si>
  <si>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</si>
  <si>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</si>
  <si>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</si>
  <si>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</si>
  <si>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</si>
  <si>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</si>
  <si>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</si>
  <si>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</si>
  <si>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</si>
  <si>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</si>
  <si>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</si>
  <si>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</si>
  <si>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</si>
  <si>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</si>
  <si>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</si>
  <si>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</si>
  <si>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</si>
  <si>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</si>
  <si>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</si>
  <si>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</si>
  <si>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</si>
  <si>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</si>
  <si>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</si>
  <si>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</si>
  <si>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</si>
  <si>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</si>
  <si>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</si>
  <si>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</si>
  <si>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</si>
  <si>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</si>
  <si>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</si>
  <si>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</si>
  <si>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</si>
  <si>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</si>
  <si>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</si>
  <si>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</si>
  <si>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</si>
  <si>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</si>
  <si>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</si>
  <si>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</si>
  <si>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</si>
  <si>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</si>
  <si>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</si>
  <si>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</si>
  <si>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</si>
  <si>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</si>
  <si>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</si>
  <si>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</si>
  <si>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</si>
  <si>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</si>
  <si>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</si>
  <si>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</si>
  <si>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</si>
  <si>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</si>
  <si>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</si>
  <si>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</si>
  <si>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</si>
  <si>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</si>
  <si>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</si>
  <si>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</si>
  <si>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</si>
  <si>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</si>
  <si>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</si>
  <si>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</si>
  <si>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</si>
  <si>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</si>
  <si>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</si>
  <si>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</si>
  <si>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</si>
  <si>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</si>
  <si>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</si>
  <si>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</si>
  <si>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</si>
  <si>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</si>
  <si>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</si>
  <si>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</si>
  <si>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</si>
  <si>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</si>
  <si>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</si>
  <si>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</si>
  <si>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</si>
  <si>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</si>
  <si>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</si>
  <si>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</si>
  <si>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</si>
  <si>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</si>
  <si>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</si>
  <si>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</si>
  <si>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</si>
  <si>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</si>
  <si>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</si>
  <si>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</si>
  <si>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</si>
  <si>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</si>
  <si>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</si>
  <si>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</si>
  <si>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</si>
  <si>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</si>
  <si>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</si>
  <si>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</si>
  <si>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</si>
  <si>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</si>
  <si>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</si>
  <si>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</si>
  <si>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</si>
  <si>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</si>
  <si>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</si>
  <si>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</si>
  <si>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</si>
  <si>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</si>
  <si>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</si>
  <si>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</si>
  <si>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</si>
  <si>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</si>
  <si>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</si>
  <si>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</si>
  <si>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</si>
  <si>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</si>
  <si>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</si>
  <si>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</si>
  <si>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</si>
  <si>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</si>
  <si>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</si>
  <si>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</si>
  <si>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</si>
  <si>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</si>
  <si>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</si>
  <si>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</si>
  <si>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</si>
  <si>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</si>
  <si>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</si>
  <si>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</si>
  <si>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</si>
  <si>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</si>
  <si>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</si>
  <si>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</si>
  <si>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</si>
  <si>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</si>
  <si>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</si>
  <si>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</si>
  <si>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</si>
  <si>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</si>
  <si>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</si>
  <si>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</si>
  <si>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</si>
  <si>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</si>
  <si>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</si>
  <si>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</si>
  <si>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</si>
  <si>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</si>
  <si>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</si>
  <si>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</si>
  <si>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</si>
  <si>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</si>
  <si>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</si>
  <si>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</si>
  <si>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</si>
  <si>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</si>
  <si>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</si>
  <si>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</si>
  <si>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</si>
  <si>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</si>
  <si>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</si>
  <si>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</si>
  <si>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</si>
  <si>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</si>
  <si>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</si>
  <si>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</si>
  <si>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</si>
  <si>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</si>
  <si>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</si>
  <si>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</si>
  <si>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</si>
  <si>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</si>
  <si>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</si>
  <si>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</si>
  <si>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</si>
  <si>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</si>
  <si>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</si>
  <si>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</si>
  <si>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</si>
  <si>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</si>
  <si>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</si>
  <si>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</si>
  <si>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</si>
  <si>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</si>
  <si>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</si>
  <si>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</si>
  <si>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</si>
  <si>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</si>
  <si>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</si>
  <si>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</si>
  <si>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</si>
  <si>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</si>
  <si>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</si>
  <si>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</si>
  <si>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</si>
  <si>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</si>
  <si>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</si>
  <si>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</si>
  <si>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</si>
  <si>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</si>
  <si>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</si>
  <si>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</si>
  <si>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</si>
  <si>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</si>
  <si>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</si>
  <si>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</si>
  <si>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</si>
  <si>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</si>
  <si>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</si>
  <si>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</si>
  <si>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</si>
  <si>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</si>
  <si>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</si>
  <si>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</si>
  <si>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</si>
  <si>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</si>
  <si>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</si>
  <si>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</si>
  <si>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</si>
  <si>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</si>
  <si>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</si>
  <si>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</si>
  <si>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</si>
  <si>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</si>
  <si>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</si>
  <si>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</si>
  <si>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</si>
  <si>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</si>
  <si>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</si>
  <si>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</si>
  <si>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</si>
  <si>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</si>
  <si>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</si>
  <si>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</si>
  <si>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</si>
  <si>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</si>
  <si>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</si>
  <si>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</si>
  <si>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</si>
  <si>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</si>
  <si>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</si>
  <si>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</si>
  <si>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</si>
  <si>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</si>
  <si>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</si>
  <si>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</si>
  <si>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</si>
  <si>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</si>
  <si>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</si>
  <si>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</si>
  <si>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</si>
  <si>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</si>
  <si>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</si>
  <si>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</si>
  <si>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</si>
  <si>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</si>
  <si>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</si>
  <si>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</si>
  <si>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</si>
  <si>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</si>
  <si>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</si>
  <si>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</si>
  <si>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</si>
  <si>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</si>
  <si>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</si>
  <si>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</si>
  <si>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</si>
  <si>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</si>
  <si>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</si>
  <si>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</si>
  <si>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</si>
  <si>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</si>
  <si>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</si>
  <si>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</si>
  <si>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</si>
  <si>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</si>
  <si>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</si>
  <si>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</si>
  <si>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</si>
  <si>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</si>
  <si>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</si>
  <si>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</si>
  <si>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</si>
  <si>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</si>
  <si>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</si>
  <si>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</si>
  <si>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</si>
  <si>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</si>
  <si>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</si>
  <si>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</si>
  <si>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</si>
  <si>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</si>
  <si>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</si>
  <si>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</si>
  <si>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</si>
  <si>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</si>
  <si>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</si>
  <si>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</si>
  <si>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</si>
  <si>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</si>
  <si>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</si>
  <si>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</si>
  <si>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</si>
  <si>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</si>
  <si>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</si>
  <si>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</si>
  <si>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</si>
  <si>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</si>
  <si>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</si>
  <si>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</si>
  <si>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</si>
  <si>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</si>
  <si>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</si>
  <si>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</si>
  <si>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</si>
  <si>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</si>
  <si>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</si>
  <si>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</si>
  <si>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</si>
  <si>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</si>
  <si>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</si>
  <si>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</si>
  <si>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</si>
  <si>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</si>
  <si>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</si>
  <si>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</si>
  <si>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</si>
  <si>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</si>
  <si>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</si>
  <si>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</si>
  <si>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</si>
  <si>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</si>
  <si>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</si>
  <si>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</si>
  <si>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</si>
  <si>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</si>
  <si>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</si>
  <si>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</si>
  <si>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</si>
  <si>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</si>
  <si>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</si>
  <si>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</si>
  <si>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</si>
  <si>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</si>
  <si>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</si>
  <si>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</si>
  <si>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</si>
  <si>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</si>
  <si>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</si>
  <si>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</si>
  <si>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</si>
  <si>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</si>
  <si>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</si>
  <si>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</si>
  <si>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</si>
  <si>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</si>
  <si>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</si>
  <si>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</si>
  <si>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</si>
  <si>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</si>
  <si>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</si>
  <si>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</si>
  <si>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</si>
  <si>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</si>
  <si>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</si>
  <si>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</si>
  <si>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</si>
  <si>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</si>
  <si>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</si>
  <si>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</si>
  <si>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</si>
  <si>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</si>
  <si>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</si>
  <si>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</si>
  <si>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</si>
  <si>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</si>
  <si>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</si>
  <si>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</si>
  <si>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</si>
  <si>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</si>
  <si>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</si>
  <si>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</si>
  <si>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</si>
  <si>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</si>
  <si>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</si>
  <si>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</si>
  <si>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</si>
  <si>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</si>
  <si>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</si>
  <si>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</si>
  <si>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</si>
  <si>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</si>
  <si>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</si>
  <si>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</si>
  <si>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</si>
  <si>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</si>
  <si>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</si>
  <si>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</si>
  <si>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</si>
  <si>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</si>
  <si>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</si>
  <si>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</si>
  <si>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</si>
  <si>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</si>
  <si>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</si>
  <si>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</si>
  <si>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</si>
  <si>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</si>
  <si>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</si>
  <si>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</si>
  <si>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</si>
  <si>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</si>
  <si>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</si>
  <si>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</si>
  <si>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</si>
  <si>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</si>
  <si>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</si>
  <si>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</si>
  <si>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</si>
  <si>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</si>
  <si>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</si>
  <si>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</si>
  <si>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</si>
  <si>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</si>
  <si>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</si>
  <si>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</si>
  <si>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</si>
  <si>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</si>
  <si>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</si>
  <si>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</si>
  <si>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</si>
  <si>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</si>
  <si>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</si>
  <si>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</si>
  <si>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</si>
  <si>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</si>
  <si>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</si>
  <si>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</si>
  <si>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</si>
  <si>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</si>
  <si>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</si>
  <si>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</si>
  <si>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</si>
  <si>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</si>
  <si>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</si>
  <si>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</si>
  <si>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</si>
  <si>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</si>
  <si>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</si>
  <si>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</si>
  <si>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</si>
  <si>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</si>
  <si>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</si>
  <si>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</si>
  <si>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</si>
  <si>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</si>
  <si>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</si>
  <si>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</si>
  <si>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</si>
  <si>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</si>
  <si>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</si>
  <si>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</si>
  <si>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</si>
  <si>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</si>
  <si>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</si>
  <si>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</si>
  <si>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</si>
  <si>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</si>
  <si>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</si>
  <si>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</si>
  <si>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</si>
  <si>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</si>
  <si>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</si>
  <si>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</si>
  <si>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</si>
  <si>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</si>
  <si>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</si>
  <si>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</si>
  <si>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</si>
  <si>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</si>
  <si>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</si>
  <si>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</si>
  <si>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</si>
  <si>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</si>
  <si>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</si>
  <si>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</si>
  <si>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</si>
  <si>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</si>
  <si>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</si>
  <si>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</si>
  <si>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</si>
  <si>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</si>
  <si>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</si>
  <si>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</si>
  <si>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</si>
  <si>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</si>
  <si>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</si>
  <si>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</si>
  <si>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</si>
  <si>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</si>
  <si>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</si>
  <si>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</si>
  <si>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</si>
  <si>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</si>
  <si>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</si>
  <si>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</si>
  <si>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</si>
  <si>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</si>
  <si>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</si>
  <si>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</si>
  <si>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</si>
  <si>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</si>
  <si>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</si>
  <si>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</si>
  <si>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</si>
  <si>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</si>
  <si>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</si>
  <si>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</si>
  <si>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</si>
  <si>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</si>
  <si>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</si>
  <si>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</si>
  <si>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</si>
  <si>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</si>
  <si>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</si>
  <si>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</si>
  <si>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</si>
  <si>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</si>
  <si>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</si>
  <si>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</si>
  <si>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</si>
  <si>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</si>
  <si>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</si>
  <si>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</si>
  <si>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</si>
  <si>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</si>
  <si>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</si>
  <si>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</si>
  <si>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</si>
  <si>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</si>
  <si>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</si>
  <si>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</si>
  <si>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</si>
  <si>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</si>
  <si>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</si>
  <si>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</si>
  <si>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</si>
  <si>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</si>
  <si>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</si>
  <si>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</si>
  <si>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</si>
  <si>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</si>
  <si>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</si>
  <si>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</si>
  <si>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</si>
  <si>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</si>
  <si>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</si>
  <si>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</si>
  <si>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</si>
  <si>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</si>
  <si>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</si>
  <si>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</si>
  <si>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</si>
  <si>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</si>
  <si>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</si>
  <si>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</si>
  <si>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</si>
  <si>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</si>
  <si>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</si>
  <si>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</si>
  <si>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</si>
  <si>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</si>
  <si>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</si>
  <si>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</si>
  <si>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</si>
  <si>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</si>
  <si>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</si>
  <si>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</si>
  <si>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</si>
  <si>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</si>
  <si>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</si>
  <si>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</si>
  <si>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</si>
  <si>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</si>
  <si>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</si>
  <si>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</si>
  <si>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</si>
  <si>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</si>
  <si>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</si>
  <si>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</si>
  <si>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</si>
  <si>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</si>
  <si>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</si>
  <si>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</si>
  <si>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</si>
  <si>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</si>
  <si>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</si>
  <si>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</si>
  <si>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</si>
  <si>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</si>
  <si>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</si>
  <si>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</si>
  <si>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</si>
  <si>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</si>
  <si>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</si>
  <si>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</si>
  <si>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</si>
  <si>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</si>
  <si>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</si>
  <si>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</si>
  <si>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</si>
  <si>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</si>
  <si>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</si>
  <si>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</si>
  <si>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</si>
  <si>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</si>
  <si>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</si>
  <si>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</si>
  <si>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</si>
  <si>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</si>
  <si>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</si>
  <si>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</si>
  <si>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</si>
  <si>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</si>
  <si>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</si>
  <si>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</si>
  <si>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</si>
  <si>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</si>
  <si>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</si>
  <si>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</si>
  <si>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</si>
  <si>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</si>
  <si>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</si>
  <si>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</si>
  <si>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</si>
  <si>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</si>
  <si>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</si>
  <si>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</si>
  <si>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</si>
  <si>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</si>
  <si>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</si>
  <si>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</si>
  <si>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</si>
  <si>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</si>
  <si>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</si>
  <si>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</si>
  <si>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</si>
  <si>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</si>
  <si>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</si>
  <si>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</si>
  <si>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</si>
  <si>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</si>
  <si>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</si>
  <si>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</si>
  <si>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</si>
  <si>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</si>
  <si>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</si>
  <si>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</si>
  <si>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</si>
  <si>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</si>
  <si>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</si>
  <si>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</si>
  <si>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</si>
  <si>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</si>
  <si>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</si>
  <si>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</si>
  <si>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</si>
  <si>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</si>
  <si>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</si>
  <si>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</si>
  <si>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</si>
  <si>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</si>
  <si>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</si>
  <si>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</si>
  <si>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</si>
  <si>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</si>
  <si>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</si>
  <si>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</si>
  <si>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</si>
  <si>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</si>
  <si>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</si>
  <si>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</si>
  <si>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</si>
  <si>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</si>
  <si>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</si>
  <si>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</si>
  <si>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</si>
  <si>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</si>
  <si>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</si>
  <si>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</si>
  <si>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</si>
  <si>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</si>
  <si>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</si>
  <si>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</si>
  <si>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</si>
  <si>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</si>
  <si>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</si>
  <si>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</si>
  <si>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</si>
  <si>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</si>
  <si>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</si>
  <si>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</si>
  <si>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</si>
  <si>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</si>
  <si>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</si>
  <si>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</si>
  <si>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</si>
  <si>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</si>
  <si>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</si>
  <si>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</si>
  <si>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</si>
  <si>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</si>
  <si>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</si>
  <si>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</si>
  <si>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</si>
  <si>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</si>
  <si>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</si>
  <si>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</si>
  <si>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</si>
  <si>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</si>
  <si>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</si>
  <si>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</si>
  <si>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</si>
  <si>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</si>
  <si>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</si>
  <si>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</si>
  <si>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</si>
  <si>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</si>
  <si>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</si>
  <si>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</si>
  <si>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</si>
  <si>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</si>
  <si>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</si>
  <si>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</si>
  <si>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</si>
  <si>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</si>
  <si>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</si>
  <si>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</si>
  <si>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</si>
  <si>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</si>
  <si>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</si>
  <si>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</si>
  <si>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</si>
  <si>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</si>
  <si>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</si>
  <si>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</si>
  <si>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</si>
  <si>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</si>
  <si>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</si>
  <si>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</si>
  <si>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</si>
  <si>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</si>
  <si>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</si>
  <si>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</si>
  <si>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</si>
  <si>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</si>
  <si>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</si>
  <si>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</si>
  <si>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</si>
  <si>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</si>
  <si>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</si>
  <si>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</si>
  <si>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</si>
  <si>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</si>
  <si>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</si>
  <si>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</si>
  <si>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</si>
  <si>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</si>
  <si>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</si>
  <si>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</si>
  <si>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</si>
  <si>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</si>
  <si>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</si>
  <si>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</si>
  <si>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</si>
  <si>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</si>
  <si>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</si>
  <si>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</si>
  <si>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</si>
  <si>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</si>
  <si>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</si>
  <si>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</si>
  <si>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</si>
  <si>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</si>
  <si>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</si>
  <si>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</si>
  <si>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</si>
  <si>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</si>
  <si>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</si>
  <si>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</si>
  <si>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</si>
  <si>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</si>
  <si>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</si>
  <si>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</si>
  <si>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</si>
  <si>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</si>
  <si>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</si>
  <si>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</si>
  <si>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</si>
  <si>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</si>
  <si>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</si>
  <si>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</si>
  <si>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</si>
  <si>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</si>
  <si>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</si>
  <si>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</si>
  <si>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</si>
  <si>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</si>
  <si>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</si>
  <si>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</si>
  <si>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</si>
  <si>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</si>
  <si>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</si>
  <si>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</si>
  <si>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</si>
  <si>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</si>
  <si>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</si>
  <si>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</si>
  <si>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</si>
  <si>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</si>
  <si>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</si>
  <si>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</si>
  <si>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</si>
  <si>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</si>
  <si>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</si>
  <si>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</si>
  <si>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</si>
  <si>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</si>
  <si>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</si>
  <si>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</si>
  <si>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</si>
  <si>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</si>
  <si>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</si>
  <si>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</si>
  <si>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</si>
  <si>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</si>
  <si>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</si>
  <si>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</si>
  <si>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</si>
  <si>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</si>
  <si>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</si>
  <si>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</si>
  <si>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</si>
  <si>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</si>
  <si>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</si>
  <si>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</si>
  <si>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</si>
  <si>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</si>
  <si>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</si>
  <si>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</si>
  <si>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</si>
  <si>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</si>
  <si>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</si>
  <si>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</si>
  <si>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</si>
  <si>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</si>
  <si>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</si>
  <si>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</si>
  <si>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</si>
  <si>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</si>
  <si>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</si>
  <si>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</si>
  <si>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</si>
  <si>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</si>
  <si>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</si>
  <si>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</si>
  <si>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</si>
  <si>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</si>
  <si>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</si>
  <si>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</si>
  <si>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</si>
  <si>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</si>
  <si>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</si>
  <si>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</si>
  <si>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</si>
  <si>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</si>
  <si>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</si>
  <si>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</si>
  <si>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</si>
  <si>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</si>
  <si>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</si>
  <si>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</si>
  <si>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</si>
  <si>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</si>
  <si>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</si>
  <si>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</si>
  <si>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</si>
  <si>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</si>
  <si>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</si>
  <si>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</si>
  <si>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</si>
  <si>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</si>
  <si>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</si>
  <si>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</si>
  <si>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</si>
  <si>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</si>
  <si>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</si>
  <si>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</si>
  <si>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</si>
  <si>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</si>
  <si>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</si>
  <si>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</si>
  <si>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</si>
  <si>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</si>
  <si>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</si>
  <si>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</si>
  <si>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</si>
  <si>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</si>
  <si>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</si>
  <si>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</si>
  <si>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</si>
  <si>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</si>
  <si>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</si>
  <si>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</si>
  <si>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</si>
  <si>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</si>
  <si>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</si>
  <si>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</si>
  <si>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</si>
  <si>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</si>
  <si>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</si>
  <si>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</si>
  <si>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</si>
  <si>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</si>
  <si>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</si>
  <si>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</si>
  <si>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</si>
  <si>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</si>
  <si>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</si>
  <si>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</si>
  <si>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</si>
  <si>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</si>
  <si>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</si>
  <si>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</si>
  <si>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</si>
  <si>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</si>
  <si>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</si>
  <si>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</si>
  <si>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</si>
  <si>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</si>
  <si>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</si>
  <si>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</si>
  <si>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</si>
  <si>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</si>
  <si>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</si>
  <si>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</si>
  <si>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</si>
  <si>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</si>
  <si>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</si>
  <si>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</si>
  <si>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</si>
  <si>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</si>
  <si>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</si>
  <si>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</si>
  <si>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</si>
  <si>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</si>
  <si>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</si>
  <si>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</si>
  <si>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</si>
  <si>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</si>
  <si>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</si>
  <si>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</si>
  <si>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</si>
  <si>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</si>
  <si>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</si>
  <si>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</si>
  <si>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</si>
  <si>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</si>
  <si>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</si>
  <si>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</si>
  <si>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</si>
  <si>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</si>
  <si>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</si>
  <si>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</si>
  <si>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</si>
  <si>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</si>
  <si>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</si>
  <si>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</si>
  <si>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</si>
  <si>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</si>
  <si>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</si>
  <si>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</si>
  <si>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</si>
  <si>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</si>
  <si>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</si>
  <si>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</si>
  <si>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</si>
  <si>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</si>
  <si>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</si>
  <si>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</si>
  <si>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</si>
  <si>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</si>
  <si>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</si>
  <si>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</si>
  <si>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</si>
  <si>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</si>
  <si>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</si>
  <si>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</si>
  <si>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</si>
  <si>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</si>
  <si>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</si>
  <si>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</si>
  <si>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</si>
  <si>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</si>
  <si>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</si>
  <si>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</si>
  <si>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</si>
  <si>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</si>
  <si>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</si>
  <si>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</si>
  <si>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</si>
  <si>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</si>
  <si>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</si>
  <si>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</si>
  <si>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</si>
  <si>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</si>
  <si>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</si>
  <si>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</si>
  <si>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</si>
  <si>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</si>
  <si>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</si>
  <si>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</si>
  <si>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</si>
  <si>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</si>
  <si>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</si>
  <si>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</si>
  <si>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</si>
  <si>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</si>
  <si>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</si>
  <si>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</si>
  <si>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</si>
  <si>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</si>
  <si>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</si>
  <si>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</si>
  <si>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</si>
  <si>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</si>
  <si>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</si>
  <si>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</si>
  <si>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</si>
  <si>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</si>
  <si>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</si>
  <si>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</si>
  <si>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</si>
  <si>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</si>
  <si>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</si>
  <si>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</si>
  <si>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</si>
  <si>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</si>
  <si>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</si>
  <si>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</si>
  <si>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</si>
  <si>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</si>
  <si>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</si>
  <si>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</si>
  <si>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</si>
  <si>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</si>
  <si>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</si>
  <si>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</si>
  <si>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</si>
  <si>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</si>
  <si>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</si>
  <si>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</si>
  <si>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</si>
  <si>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</si>
  <si>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</si>
  <si>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</si>
  <si>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</si>
  <si>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</si>
  <si>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</si>
  <si>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</si>
  <si>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</si>
  <si>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</si>
  <si>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</si>
  <si>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</si>
  <si>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</si>
  <si>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</si>
  <si>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</si>
  <si>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</si>
  <si>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</si>
  <si>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</si>
  <si>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</si>
  <si>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</si>
  <si>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</si>
  <si>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</si>
  <si>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</si>
  <si>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</si>
  <si>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</si>
  <si>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</si>
  <si>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</si>
  <si>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</si>
  <si>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</si>
  <si>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</si>
  <si>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</si>
  <si>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</si>
  <si>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</si>
  <si>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</si>
  <si>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</si>
  <si>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</si>
  <si>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</si>
  <si>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</si>
  <si>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</si>
  <si>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</si>
  <si>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</si>
  <si>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</si>
  <si>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</si>
  <si>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</si>
  <si>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</si>
  <si>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</si>
  <si>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</si>
  <si>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</si>
  <si>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</si>
  <si>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</si>
  <si>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</si>
  <si>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</si>
  <si>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</si>
  <si>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</si>
  <si>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</si>
  <si>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</si>
  <si>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</si>
  <si>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</si>
  <si>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</si>
  <si>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</si>
  <si>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</si>
  <si>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</si>
  <si>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</si>
  <si>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</si>
  <si>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</si>
  <si>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</si>
  <si>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</si>
  <si>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</si>
  <si>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</si>
  <si>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</si>
  <si>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</si>
  <si>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</si>
  <si>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</si>
  <si>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</si>
  <si>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</si>
  <si>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</si>
  <si>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</si>
  <si>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</si>
  <si>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</si>
  <si>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</si>
  <si>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</si>
  <si>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</si>
  <si>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</si>
  <si>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</si>
  <si>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</si>
  <si>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</si>
  <si>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</si>
  <si>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</si>
  <si>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</si>
  <si>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</si>
  <si>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</si>
  <si>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</si>
  <si>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</si>
  <si>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</si>
  <si>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</si>
  <si>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</si>
  <si>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</si>
  <si>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</si>
  <si>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</si>
  <si>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</si>
  <si>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</si>
  <si>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</si>
  <si>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</si>
  <si>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</si>
  <si>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</si>
  <si>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</si>
  <si>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</si>
  <si>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</si>
  <si>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</si>
  <si>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</si>
  <si>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</si>
  <si>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</si>
  <si>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</si>
  <si>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</si>
  <si>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</si>
  <si>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</si>
  <si>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</si>
  <si>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</si>
  <si>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</si>
  <si>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</si>
  <si>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</si>
  <si>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</si>
  <si>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</si>
  <si>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</si>
  <si>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</si>
  <si>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</si>
  <si>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</si>
  <si>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</si>
  <si>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</si>
  <si>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</si>
  <si>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</si>
  <si>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</si>
  <si>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</si>
  <si>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</si>
  <si>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</si>
  <si>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</si>
  <si>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</si>
  <si>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</si>
  <si>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</si>
  <si>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</si>
  <si>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</si>
  <si>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</si>
  <si>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</si>
  <si>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</si>
  <si>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</si>
  <si>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</si>
  <si>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</si>
  <si>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</si>
  <si>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</si>
  <si>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</si>
  <si>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</si>
  <si>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</si>
  <si>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</si>
  <si>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</si>
  <si>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</si>
  <si>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</si>
  <si>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</si>
  <si>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</si>
  <si>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</si>
  <si>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</si>
  <si>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</si>
  <si>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</si>
  <si>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</si>
  <si>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</si>
  <si>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</si>
  <si>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</si>
  <si>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</si>
  <si>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</si>
  <si>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</si>
  <si>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</si>
  <si>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</si>
  <si>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</si>
  <si>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</si>
  <si>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</si>
  <si>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</si>
  <si>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</si>
  <si>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</si>
  <si>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</si>
  <si>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</si>
  <si>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</si>
  <si>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</si>
  <si>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</si>
  <si>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</si>
  <si>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</si>
  <si>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</si>
  <si>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</si>
  <si>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</si>
  <si>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</si>
  <si>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</si>
  <si>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</si>
  <si>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</si>
  <si>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</si>
  <si>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</si>
  <si>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</si>
  <si>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</si>
  <si>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</si>
  <si>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</si>
  <si>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</si>
  <si>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</si>
  <si>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</si>
  <si>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</si>
  <si>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</si>
  <si>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</si>
  <si>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</si>
  <si>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</si>
  <si>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</si>
  <si>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</si>
  <si>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</si>
  <si>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</si>
  <si>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</si>
  <si>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</si>
  <si>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</si>
  <si>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</si>
  <si>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</si>
  <si>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</si>
  <si>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</si>
  <si>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</si>
  <si>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</si>
  <si>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</si>
  <si>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</si>
  <si>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</si>
  <si>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</si>
  <si>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</si>
  <si>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</si>
  <si>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</si>
  <si>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</si>
  <si>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</si>
  <si>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</si>
  <si>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</si>
  <si>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</si>
  <si>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</si>
  <si>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</si>
  <si>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</si>
  <si>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</si>
  <si>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</si>
  <si>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</si>
  <si>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</si>
  <si>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</si>
  <si>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</si>
  <si>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</si>
  <si>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</si>
  <si>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</si>
  <si>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</si>
  <si>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</si>
  <si>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</si>
  <si>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</si>
  <si>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</si>
  <si>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</si>
  <si>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</si>
  <si>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</si>
  <si>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</si>
  <si>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</si>
  <si>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</si>
  <si>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</si>
  <si>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</si>
  <si>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</si>
  <si>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</si>
  <si>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</si>
  <si>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</si>
  <si>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</si>
  <si>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</si>
  <si>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</si>
  <si>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</si>
  <si>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</si>
  <si>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</si>
  <si>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</si>
  <si>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</si>
  <si>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</si>
  <si>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</si>
  <si>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</si>
  <si>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</si>
  <si>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</si>
  <si>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</si>
  <si>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</si>
  <si>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</si>
  <si>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</si>
  <si>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</si>
  <si>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</si>
  <si>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</si>
  <si>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</si>
  <si>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</si>
  <si>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</si>
  <si>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</si>
  <si>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</si>
  <si>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</si>
  <si>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</si>
  <si>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</si>
  <si>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</si>
  <si>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</si>
  <si>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</si>
  <si>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</si>
  <si>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</si>
  <si>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</si>
  <si>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</si>
  <si>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</si>
  <si>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</si>
  <si>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</si>
  <si>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</si>
  <si>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</si>
  <si>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</si>
  <si>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</si>
  <si>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</si>
  <si>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</si>
  <si>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</si>
  <si>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</si>
  <si>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</si>
  <si>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</si>
  <si>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</si>
  <si>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</si>
  <si>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</si>
  <si>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</si>
  <si>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</si>
  <si>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</si>
  <si>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</si>
  <si>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</si>
  <si>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</si>
  <si>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</si>
  <si>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</si>
  <si>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</si>
  <si>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</si>
  <si>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</si>
  <si>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</si>
  <si>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</si>
  <si>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</si>
  <si>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</si>
  <si>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</si>
  <si>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</si>
  <si>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</si>
  <si>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</si>
  <si>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</si>
  <si>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</si>
  <si>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</si>
  <si>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</si>
  <si>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</si>
  <si>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</si>
  <si>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</si>
  <si>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</si>
  <si>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</si>
  <si>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</si>
  <si>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</si>
  <si>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</si>
  <si>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</si>
  <si>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</si>
  <si>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</si>
  <si>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</si>
  <si>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</si>
  <si>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</si>
  <si>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</si>
  <si>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</si>
  <si>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</si>
  <si>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</si>
  <si>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</si>
  <si>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</si>
  <si>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</si>
  <si>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</si>
  <si>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</si>
  <si>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</si>
  <si>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</si>
  <si>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</si>
  <si>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</si>
  <si>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</si>
  <si>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</si>
  <si>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</si>
  <si>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</si>
  <si>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</si>
  <si>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</si>
  <si>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</si>
  <si>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</si>
  <si>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</si>
  <si>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</si>
  <si>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</si>
  <si>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</si>
  <si>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</si>
  <si>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</si>
  <si>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</si>
  <si>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</si>
  <si>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</si>
  <si>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</si>
  <si>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</si>
  <si>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</si>
  <si>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</si>
  <si>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</si>
  <si>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</si>
  <si>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</si>
  <si>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</si>
  <si>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</si>
  <si>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</si>
  <si>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</si>
  <si>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</si>
  <si>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</si>
  <si>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</si>
  <si>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</si>
  <si>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</si>
  <si>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</si>
  <si>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</si>
  <si>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</si>
  <si>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</si>
  <si>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</si>
  <si>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</si>
  <si>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</si>
  <si>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</si>
  <si>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</si>
  <si>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</si>
  <si>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</si>
  <si>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</si>
  <si>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</si>
  <si>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</si>
  <si>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</si>
  <si>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</si>
  <si>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</si>
  <si>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</si>
  <si>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</si>
  <si>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</si>
  <si>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</si>
  <si>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</si>
  <si>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</si>
  <si>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</si>
  <si>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</si>
  <si>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</si>
  <si>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</si>
  <si>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</si>
  <si>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</si>
  <si>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</si>
  <si>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</si>
  <si>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</si>
  <si>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</si>
  <si>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</si>
  <si>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</si>
  <si>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</si>
  <si>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</si>
  <si>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</si>
  <si>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</si>
  <si>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</si>
  <si>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</si>
  <si>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</si>
  <si>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</si>
  <si>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</si>
  <si>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</si>
  <si>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</si>
  <si>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</si>
  <si>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</si>
  <si>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</si>
  <si>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</si>
  <si>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</si>
  <si>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</si>
  <si>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</si>
  <si>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</si>
  <si>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</si>
  <si>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</si>
  <si>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</si>
  <si>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</si>
  <si>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</si>
  <si>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</si>
  <si>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</si>
  <si>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</si>
  <si>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</si>
  <si>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</si>
  <si>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</si>
  <si>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</si>
  <si>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</si>
  <si>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</si>
  <si>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</si>
  <si>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</si>
  <si>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</si>
  <si>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</si>
  <si>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</si>
  <si>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</si>
  <si>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</si>
  <si>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</si>
  <si>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</si>
  <si>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</si>
  <si>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</si>
  <si>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</si>
  <si>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</si>
  <si>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</si>
  <si>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</si>
  <si>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</si>
  <si>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</si>
  <si>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</si>
  <si>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</si>
  <si>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</si>
  <si>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</si>
  <si>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</si>
  <si>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</si>
  <si>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</si>
  <si>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</si>
  <si>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</si>
  <si>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</si>
  <si>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</si>
  <si>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</si>
  <si>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</si>
  <si>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</si>
  <si>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</si>
  <si>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</si>
  <si>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</si>
  <si>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</si>
  <si>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</si>
  <si>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</si>
  <si>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</si>
  <si>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</si>
  <si>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</si>
  <si>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</si>
  <si>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</si>
  <si>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</si>
  <si>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</si>
  <si>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</si>
  <si>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</si>
  <si>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</si>
  <si>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</si>
  <si>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</si>
  <si>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</si>
  <si>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</si>
  <si>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</si>
  <si>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</si>
  <si>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</si>
  <si>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</si>
  <si>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</si>
  <si>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</si>
  <si>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</si>
  <si>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</si>
  <si>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</si>
  <si>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</si>
  <si>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</si>
  <si>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</si>
  <si>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</si>
  <si>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</si>
  <si>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</si>
  <si>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</si>
  <si>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</si>
  <si>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</si>
  <si>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</si>
  <si>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</si>
  <si>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</si>
  <si>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</si>
  <si>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</si>
  <si>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</si>
  <si>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</si>
  <si>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</si>
  <si>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</si>
  <si>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</si>
  <si>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</si>
  <si>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</si>
  <si>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</si>
  <si>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</si>
  <si>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</si>
  <si>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</si>
  <si>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</si>
  <si>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</si>
  <si>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</si>
  <si>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</si>
  <si>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</si>
  <si>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</si>
  <si>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</si>
  <si>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</si>
  <si>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</si>
  <si>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</si>
  <si>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</si>
  <si>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</si>
  <si>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</si>
  <si>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</si>
  <si>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</si>
  <si>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</si>
  <si>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</si>
  <si>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</si>
  <si>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</si>
  <si>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</si>
  <si>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</si>
  <si>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</si>
  <si>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</si>
  <si>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</si>
  <si>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</si>
  <si>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</si>
  <si>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</si>
  <si>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</si>
  <si>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</si>
  <si>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</si>
  <si>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</si>
  <si>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</si>
  <si>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</si>
  <si>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</si>
  <si>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</si>
  <si>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</si>
  <si>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</si>
  <si>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</si>
  <si>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</si>
  <si>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</si>
  <si>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</si>
  <si>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</si>
  <si>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</si>
  <si>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</si>
  <si>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</si>
  <si>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</si>
  <si>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</si>
  <si>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</si>
  <si>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</si>
  <si>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</si>
  <si>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</si>
  <si>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</si>
  <si>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</si>
  <si>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</si>
  <si>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</si>
  <si>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</si>
  <si>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</si>
  <si>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</si>
  <si>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</si>
  <si>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</si>
  <si>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</si>
  <si>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</si>
  <si>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</si>
  <si>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</si>
  <si>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</si>
  <si>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</si>
  <si>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</si>
  <si>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</si>
  <si>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</si>
  <si>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</si>
  <si>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</si>
  <si>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</si>
  <si>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</si>
  <si>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</si>
  <si>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</si>
  <si>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</si>
  <si>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</si>
  <si>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</si>
  <si>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</si>
  <si>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</si>
  <si>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</si>
  <si>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</si>
  <si>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</si>
  <si>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</si>
  <si>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</si>
  <si>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</si>
  <si>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</si>
  <si>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</si>
  <si>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</si>
  <si>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</si>
  <si>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</si>
  <si>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</si>
  <si>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</si>
  <si>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</si>
  <si>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</si>
  <si>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</si>
  <si>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</si>
  <si>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</si>
  <si>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</si>
  <si>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</si>
  <si>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</si>
  <si>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</si>
  <si>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</si>
  <si>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</si>
  <si>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</si>
  <si>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</si>
  <si>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</si>
  <si>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</si>
  <si>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</si>
  <si>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</si>
  <si>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</si>
  <si>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</si>
  <si>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</si>
  <si>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</si>
  <si>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</si>
  <si>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</si>
  <si>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</si>
  <si>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</si>
  <si>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</si>
  <si>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</si>
  <si>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</si>
  <si>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</si>
  <si>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</si>
  <si>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</si>
  <si>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</si>
  <si>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</si>
  <si>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</si>
  <si>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</si>
  <si>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</si>
  <si>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</si>
  <si>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</si>
  <si>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</si>
  <si>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</si>
  <si>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</si>
  <si>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</si>
  <si>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</si>
  <si>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</si>
  <si>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</si>
  <si>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</si>
  <si>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</si>
  <si>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</si>
  <si>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</si>
  <si>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</si>
  <si>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</si>
  <si>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</si>
  <si>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</si>
  <si>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</si>
  <si>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</si>
  <si>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</si>
  <si>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</si>
  <si>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</si>
  <si>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</si>
  <si>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</si>
  <si>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</si>
  <si>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</si>
  <si>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</si>
  <si>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</si>
  <si>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</si>
  <si>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</si>
  <si>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</si>
  <si>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</si>
  <si>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</si>
  <si>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</si>
  <si>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</si>
  <si>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</si>
  <si>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</si>
  <si>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</si>
  <si>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</si>
  <si>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</si>
  <si>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</si>
  <si>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</si>
  <si>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</si>
  <si>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</si>
  <si>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</si>
  <si>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</si>
  <si>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</si>
  <si>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</si>
  <si>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</si>
  <si>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</si>
  <si>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</si>
  <si>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</si>
  <si>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</si>
  <si>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</si>
  <si>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</si>
  <si>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</si>
  <si>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</si>
  <si>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</si>
  <si>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</si>
  <si>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</si>
  <si>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</si>
  <si>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</si>
  <si>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</si>
  <si>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</si>
  <si>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</si>
  <si>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</si>
  <si>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</si>
  <si>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</si>
  <si>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</si>
  <si>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</si>
  <si>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</si>
  <si>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</si>
  <si>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</si>
  <si>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</si>
  <si>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</si>
  <si>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</si>
  <si>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</si>
  <si>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</si>
  <si>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</si>
  <si>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</si>
  <si>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</si>
  <si>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</si>
  <si>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</si>
  <si>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</si>
  <si>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</si>
  <si>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</si>
  <si>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</si>
  <si>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</si>
  <si>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</si>
  <si>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</si>
  <si>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</si>
  <si>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</si>
  <si>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</si>
  <si>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</si>
  <si>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</si>
  <si>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</si>
  <si>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</si>
  <si>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</si>
  <si>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</si>
  <si>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</si>
  <si>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</si>
  <si>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</si>
  <si>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</si>
  <si>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</si>
  <si>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</si>
  <si>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</si>
  <si>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</si>
  <si>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</si>
  <si>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</si>
  <si>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</si>
  <si>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</si>
  <si>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</si>
  <si>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</si>
  <si>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</si>
  <si>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</si>
  <si>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</si>
  <si>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</si>
  <si>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</si>
  <si>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</si>
  <si>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</si>
  <si>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</si>
  <si>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</si>
  <si>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</si>
  <si>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</si>
  <si>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</si>
  <si>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</si>
  <si>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</si>
  <si>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</si>
  <si>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</si>
  <si>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</si>
  <si>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</si>
  <si>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</si>
  <si>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</si>
  <si>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</si>
  <si>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</si>
  <si>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</si>
  <si>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</si>
  <si>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</si>
  <si>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</si>
  <si>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</si>
  <si>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</si>
  <si>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</si>
  <si>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</si>
  <si>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</si>
  <si>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</si>
  <si>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</si>
  <si>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</si>
  <si>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</si>
  <si>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</si>
  <si>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</si>
  <si>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</si>
  <si>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</si>
  <si>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</si>
  <si>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</si>
  <si>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</si>
  <si>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</si>
  <si>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</si>
  <si>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</si>
  <si>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</si>
  <si>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</si>
  <si>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</si>
  <si>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</si>
  <si>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</si>
  <si>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</si>
  <si>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</si>
  <si>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</si>
  <si>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</si>
  <si>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</si>
  <si>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</si>
  <si>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</si>
  <si>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</si>
  <si>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</si>
  <si>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</si>
  <si>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</si>
  <si>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</si>
  <si>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</si>
  <si>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</si>
  <si>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</si>
  <si>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</si>
  <si>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</si>
  <si>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</si>
  <si>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</si>
  <si>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</si>
  <si>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</si>
  <si>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</si>
  <si>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</si>
  <si>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</si>
  <si>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</si>
  <si>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</si>
  <si>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</si>
  <si>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</si>
  <si>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</si>
  <si>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</si>
  <si>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</si>
  <si>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</si>
  <si>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</si>
  <si>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</si>
  <si>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</si>
  <si>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</si>
  <si>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</si>
  <si>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</si>
  <si>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</si>
  <si>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</si>
  <si>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</si>
  <si>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</si>
  <si>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</si>
  <si>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</si>
  <si>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</si>
  <si>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</si>
  <si>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</si>
  <si>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</si>
  <si>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</si>
  <si>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</si>
  <si>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</si>
  <si>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</si>
  <si>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</si>
  <si>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</si>
  <si>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</si>
  <si>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</si>
  <si>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</si>
  <si>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</si>
  <si>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</si>
  <si>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</si>
  <si>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</si>
  <si>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</si>
  <si>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</si>
  <si>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</si>
  <si>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</si>
  <si>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</si>
  <si>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</si>
  <si>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</si>
  <si>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</si>
  <si>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</si>
  <si>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</si>
  <si>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</si>
  <si>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</si>
  <si>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</si>
  <si>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</si>
  <si>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</si>
  <si>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</si>
  <si>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</si>
  <si>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</si>
  <si>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</si>
  <si>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</si>
  <si>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</si>
  <si>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</si>
  <si>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</si>
  <si>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</si>
  <si>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</si>
  <si>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</si>
  <si>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</si>
  <si>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</si>
  <si>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</si>
  <si>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</si>
  <si>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</si>
  <si>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</si>
  <si>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</si>
  <si>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</si>
  <si>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</si>
  <si>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</si>
  <si>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</si>
  <si>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</si>
  <si>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</si>
  <si>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</si>
  <si>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</si>
  <si>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</si>
  <si>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</si>
  <si>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</si>
  <si>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</si>
  <si>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</si>
  <si>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</si>
  <si>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</si>
  <si>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</si>
  <si>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</si>
  <si>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</si>
  <si>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</si>
  <si>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</si>
  <si>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</si>
  <si>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</si>
  <si>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</si>
  <si>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</si>
  <si>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</si>
  <si>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</si>
  <si>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</si>
  <si>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</si>
  <si>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</si>
  <si>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</si>
  <si>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</si>
  <si>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</si>
  <si>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</si>
  <si>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</si>
  <si>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</si>
  <si>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</si>
  <si>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</si>
  <si>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</si>
  <si>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</si>
  <si>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</si>
  <si>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</si>
  <si>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</si>
  <si>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</si>
  <si>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</si>
  <si>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</si>
  <si>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</si>
  <si>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</si>
  <si>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</si>
  <si>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</si>
  <si>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</si>
  <si>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</si>
  <si>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</si>
  <si>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</si>
  <si>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</si>
  <si>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</si>
  <si>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</si>
  <si>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</si>
  <si>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</si>
  <si>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</si>
  <si>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</si>
  <si>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</si>
  <si>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</si>
  <si>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</si>
  <si>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</si>
  <si>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</si>
  <si>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</si>
  <si>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</si>
  <si>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</si>
  <si>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</si>
  <si>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</si>
  <si>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</si>
  <si>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</si>
  <si>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</si>
  <si>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</si>
  <si>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</si>
  <si>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</si>
  <si>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</si>
  <si>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</si>
  <si>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</si>
  <si>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</si>
  <si>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</si>
  <si>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</si>
  <si>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</si>
  <si>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</si>
  <si>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</si>
  <si>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</si>
  <si>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</si>
  <si>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</si>
  <si>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</si>
  <si>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</si>
  <si>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</si>
  <si>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</si>
  <si>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</si>
  <si>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</si>
  <si>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</si>
  <si>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</si>
  <si>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</si>
  <si>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</si>
  <si>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</si>
  <si>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</si>
  <si>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</si>
  <si>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</si>
  <si>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</si>
  <si>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</si>
  <si>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</si>
  <si>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</si>
  <si>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</si>
  <si>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</si>
  <si>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</si>
  <si>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</si>
  <si>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</si>
  <si>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</si>
  <si>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</si>
  <si>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</si>
  <si>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</si>
  <si>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</si>
  <si>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</si>
  <si>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</si>
  <si>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</si>
  <si>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</si>
  <si>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</si>
  <si>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</si>
  <si>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</si>
  <si>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</si>
  <si>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</si>
  <si>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</si>
  <si>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</si>
  <si>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</si>
  <si>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</si>
  <si>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</si>
  <si>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</si>
  <si>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</si>
  <si>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</si>
  <si>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</si>
  <si>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</si>
  <si>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</si>
  <si>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</si>
  <si>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</si>
  <si>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</si>
  <si>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</si>
  <si>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</si>
  <si>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</si>
  <si>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</si>
  <si>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</si>
  <si>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</si>
  <si>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</si>
  <si>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</si>
  <si>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</si>
  <si>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</si>
  <si>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</si>
  <si>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</si>
  <si>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</si>
  <si>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</si>
  <si>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</si>
  <si>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</si>
  <si>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</si>
  <si>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</si>
  <si>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</si>
  <si>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</si>
  <si>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</si>
  <si>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</si>
  <si>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</si>
  <si>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</si>
  <si>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</si>
  <si>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</si>
  <si>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</si>
  <si>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</si>
  <si>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</si>
  <si>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</si>
  <si>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</si>
  <si>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</si>
  <si>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</si>
  <si>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</si>
  <si>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</si>
  <si>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</si>
  <si>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</si>
  <si>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</si>
  <si>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</si>
  <si>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</si>
  <si>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</si>
  <si>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</si>
  <si>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</si>
  <si>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</si>
  <si>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</si>
  <si>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</si>
  <si>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</si>
  <si>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</si>
  <si>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</si>
  <si>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</si>
  <si>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</si>
  <si>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</si>
  <si>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</si>
  <si>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</si>
  <si>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</si>
  <si>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</si>
  <si>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</si>
  <si>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</si>
  <si>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</si>
  <si>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</si>
  <si>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</si>
  <si>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</si>
  <si>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</si>
  <si>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</si>
  <si>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</si>
  <si>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</si>
  <si>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</si>
  <si>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</si>
  <si>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</si>
  <si>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</si>
  <si>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</si>
  <si>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</si>
  <si>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</si>
  <si>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</si>
  <si>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</si>
  <si>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</si>
  <si>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</si>
  <si>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</si>
  <si>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</si>
  <si>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</si>
  <si>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</si>
  <si>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</si>
  <si>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</si>
  <si>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</si>
  <si>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</si>
  <si>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</si>
  <si>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</si>
  <si>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</si>
  <si>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</si>
  <si>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</si>
  <si>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</si>
  <si>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</si>
  <si>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</si>
  <si>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</si>
  <si>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</si>
  <si>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</si>
  <si>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</si>
  <si>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</si>
  <si>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</si>
  <si>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</si>
  <si>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</si>
  <si>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</si>
  <si>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</si>
  <si>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</si>
  <si>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</si>
  <si>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</si>
  <si>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</si>
  <si>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</si>
  <si>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</si>
  <si>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</si>
  <si>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</si>
  <si>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</si>
  <si>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</si>
  <si>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</si>
  <si>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</si>
  <si>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</si>
  <si>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</si>
  <si>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</si>
  <si>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</si>
  <si>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</si>
  <si>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</si>
  <si>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</si>
  <si>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</si>
  <si>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</si>
  <si>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</si>
  <si>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</si>
  <si>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</si>
  <si>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</si>
  <si>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</si>
  <si>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</si>
  <si>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</si>
  <si>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</si>
  <si>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</si>
  <si>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</si>
  <si>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</si>
  <si>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</si>
  <si>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</si>
  <si>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</si>
  <si>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</si>
  <si>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</si>
  <si>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</si>
  <si>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</si>
  <si>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</si>
  <si>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</si>
  <si>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</si>
  <si>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</si>
  <si>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</si>
  <si>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</si>
  <si>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</si>
  <si>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</si>
  <si>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</si>
  <si>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</si>
  <si>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</si>
  <si>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</si>
  <si>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</si>
  <si>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</si>
  <si>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</si>
  <si>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</si>
  <si>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</si>
  <si>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</si>
  <si>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</si>
  <si>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</si>
  <si>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</si>
  <si>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</si>
  <si>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</si>
  <si>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</si>
  <si>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</si>
  <si>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</si>
  <si>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</si>
  <si>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</si>
  <si>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</si>
  <si>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</si>
  <si>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</si>
  <si>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</si>
  <si>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</si>
  <si>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</si>
  <si>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</si>
  <si>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</si>
  <si>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</si>
  <si>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</si>
  <si>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</si>
  <si>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</si>
  <si>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</si>
  <si>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</si>
  <si>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</si>
  <si>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</si>
  <si>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</si>
  <si>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</si>
  <si>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</si>
  <si>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</si>
  <si>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</si>
  <si>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</si>
  <si>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</si>
  <si>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</si>
  <si>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</si>
  <si>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</si>
  <si>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</si>
  <si>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</si>
  <si>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</si>
  <si>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</si>
  <si>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</si>
  <si>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</si>
  <si>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</si>
  <si>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</si>
  <si>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</si>
  <si>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</si>
  <si>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</si>
  <si>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</si>
  <si>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</si>
  <si>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</si>
  <si>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</si>
  <si>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</si>
  <si>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</si>
  <si>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</si>
  <si>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</si>
  <si>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</si>
  <si>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</si>
  <si>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</si>
  <si>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</si>
  <si>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</si>
  <si>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</si>
  <si>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</si>
  <si>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</si>
  <si>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</si>
  <si>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</si>
  <si>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</si>
  <si>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</si>
  <si>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</si>
  <si>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</si>
  <si>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</si>
  <si>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</si>
  <si>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</si>
  <si>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</si>
  <si>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</si>
  <si>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</si>
  <si>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</si>
  <si>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</si>
  <si>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</si>
  <si>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</si>
  <si>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</si>
  <si>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</si>
  <si>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</si>
  <si>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</si>
  <si>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</si>
  <si>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</si>
  <si>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</si>
  <si>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</si>
  <si>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</si>
  <si>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</si>
  <si>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</si>
  <si>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</si>
  <si>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</si>
  <si>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</si>
  <si>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</si>
  <si>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</si>
  <si>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</si>
  <si>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</si>
  <si>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</si>
  <si>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</si>
  <si>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</si>
  <si>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</si>
  <si>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</si>
  <si>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</si>
  <si>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</si>
  <si>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</si>
  <si>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</si>
  <si>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</si>
  <si>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</si>
  <si>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</si>
  <si>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</si>
  <si>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</si>
  <si>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</si>
  <si>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</si>
  <si>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</si>
  <si>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</si>
  <si>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</si>
  <si>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</si>
  <si>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</si>
  <si>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</si>
  <si>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</si>
  <si>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</si>
  <si>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</si>
  <si>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</si>
  <si>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</si>
  <si>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</si>
  <si>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</si>
  <si>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</si>
  <si>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</si>
  <si>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</si>
  <si>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</si>
  <si>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</si>
  <si>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</si>
  <si>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</si>
  <si>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</si>
  <si>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</si>
  <si>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</si>
  <si>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</si>
  <si>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</si>
  <si>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</si>
  <si>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</si>
  <si>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</si>
  <si>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</si>
  <si>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</si>
  <si>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</si>
  <si>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</si>
  <si>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</si>
  <si>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</si>
  <si>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</si>
  <si>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</si>
  <si>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</si>
  <si>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</si>
  <si>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</si>
  <si>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</si>
  <si>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</si>
  <si>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</si>
  <si>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</si>
  <si>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</si>
  <si>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</si>
  <si>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</si>
  <si>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</si>
  <si>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</si>
  <si>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</si>
  <si>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</si>
  <si>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</si>
  <si>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</si>
  <si>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</si>
  <si>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</si>
  <si>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</si>
  <si>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</si>
  <si>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</si>
  <si>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</si>
  <si>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</si>
  <si>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</si>
  <si>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</si>
  <si>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</si>
  <si>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</si>
  <si>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</si>
  <si>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</si>
  <si>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</si>
  <si>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</si>
  <si>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</si>
  <si>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</si>
  <si>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</si>
  <si>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</si>
  <si>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</si>
  <si>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</si>
  <si>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</si>
  <si>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</si>
  <si>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</si>
  <si>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</si>
  <si>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</si>
  <si>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</si>
  <si>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</si>
  <si>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</si>
  <si>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</si>
  <si>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</si>
  <si>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</si>
  <si>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</si>
  <si>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</si>
  <si>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</si>
  <si>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</si>
  <si>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</si>
  <si>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</si>
  <si>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</si>
  <si>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</si>
  <si>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</si>
  <si>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</si>
  <si>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</si>
  <si>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</si>
  <si>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</si>
  <si>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</si>
  <si>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</si>
  <si>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</si>
  <si>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</si>
  <si>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</si>
  <si>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</si>
  <si>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</si>
  <si>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</si>
  <si>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</si>
  <si>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</si>
  <si>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</si>
  <si>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</si>
  <si>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</si>
  <si>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</si>
  <si>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</si>
  <si>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</si>
  <si>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</si>
  <si>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</si>
  <si>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</si>
  <si>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</si>
  <si>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</si>
  <si>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</si>
  <si>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</si>
  <si>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</si>
  <si>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</si>
  <si>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</si>
  <si>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</si>
  <si>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</si>
  <si>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</si>
  <si>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</si>
  <si>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</si>
  <si>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</si>
  <si>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</si>
  <si>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</si>
  <si>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</si>
  <si>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</si>
  <si>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</si>
  <si>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</si>
  <si>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</si>
  <si>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</si>
  <si>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</si>
  <si>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</si>
  <si>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</si>
  <si>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</si>
  <si>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</si>
  <si>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</si>
  <si>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</si>
  <si>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</si>
  <si>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</si>
  <si>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</si>
  <si>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</si>
  <si>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</si>
  <si>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</si>
  <si>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</si>
  <si>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</si>
  <si>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</si>
  <si>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</si>
  <si>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</si>
  <si>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</si>
  <si>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</si>
  <si>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</si>
  <si>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</si>
  <si>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</si>
  <si>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</si>
  <si>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</si>
  <si>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</si>
  <si>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</si>
  <si>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</si>
  <si>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</si>
  <si>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</si>
  <si>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</si>
  <si>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</si>
  <si>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</si>
  <si>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</si>
  <si>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</si>
  <si>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</si>
  <si>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</si>
  <si>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</si>
  <si>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</si>
  <si>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</si>
  <si>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</si>
  <si>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</si>
  <si>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</si>
  <si>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</si>
  <si>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</si>
  <si>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</si>
  <si>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</si>
  <si>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</si>
  <si>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</si>
  <si>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</si>
  <si>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</si>
  <si>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</si>
  <si>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</si>
  <si>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</si>
  <si>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</si>
  <si>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</si>
  <si>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</si>
  <si>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</si>
  <si>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</si>
  <si>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</si>
  <si>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</si>
  <si>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</si>
  <si>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</si>
  <si>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</si>
  <si>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</si>
  <si>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</si>
  <si>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</si>
  <si>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</si>
  <si>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</si>
  <si>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</si>
  <si>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</si>
  <si>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</si>
  <si>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</si>
  <si>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</si>
  <si>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</si>
  <si>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</si>
  <si>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</si>
  <si>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</si>
  <si>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</si>
  <si>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</si>
  <si>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</si>
  <si>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</si>
  <si>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</si>
  <si>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</si>
  <si>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</si>
  <si>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</si>
  <si>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</si>
  <si>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</si>
  <si>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</si>
  <si>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</si>
  <si>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</si>
  <si>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</si>
  <si>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</si>
  <si>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</si>
  <si>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</si>
  <si>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</si>
  <si>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</si>
  <si>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</si>
  <si>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</si>
  <si>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</si>
  <si>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</si>
  <si>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</si>
  <si>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</si>
  <si>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</si>
  <si>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</si>
  <si>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</si>
  <si>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</si>
  <si>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</si>
  <si>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</si>
  <si>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</si>
  <si>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</si>
  <si>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</si>
  <si>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</si>
  <si>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</si>
  <si>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</si>
  <si>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</si>
  <si>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</si>
  <si>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</si>
  <si>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</si>
  <si>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</si>
  <si>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</si>
  <si>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</si>
  <si>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</si>
  <si>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</si>
  <si>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</si>
  <si>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</si>
  <si>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</si>
  <si>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</si>
  <si>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</si>
  <si>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</si>
  <si>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</si>
  <si>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</si>
  <si>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</si>
  <si>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</si>
  <si>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</si>
  <si>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</si>
  <si>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</si>
  <si>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</si>
  <si>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</si>
  <si>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</si>
  <si>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</si>
  <si>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</si>
  <si>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</si>
  <si>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</si>
  <si>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</si>
  <si>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</si>
  <si>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</si>
  <si>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</si>
  <si>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</si>
  <si>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</si>
  <si>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</si>
  <si>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</si>
  <si>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</si>
  <si>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</si>
  <si>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</si>
  <si>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</si>
  <si>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</si>
  <si>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</si>
  <si>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</si>
  <si>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</si>
  <si>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</si>
  <si>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</si>
  <si>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</si>
  <si>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</si>
  <si>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</si>
  <si>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</si>
  <si>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</si>
  <si>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</si>
  <si>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</si>
  <si>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</si>
  <si>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</si>
  <si>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</si>
  <si>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</si>
  <si>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</si>
  <si>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</si>
  <si>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</si>
  <si>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</si>
  <si>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</si>
  <si>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</si>
  <si>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</si>
  <si>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</si>
  <si>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</si>
  <si>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</si>
  <si>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</si>
  <si>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</si>
  <si>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</si>
  <si>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</si>
  <si>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</si>
  <si>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</si>
  <si>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</si>
  <si>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</si>
  <si>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</si>
  <si>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</si>
  <si>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</si>
  <si>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</si>
  <si>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</si>
  <si>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</si>
  <si>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</si>
  <si>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</si>
  <si>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</si>
  <si>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</si>
  <si>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</si>
  <si>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</si>
  <si>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</si>
  <si>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</si>
  <si>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</si>
  <si>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</si>
  <si>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</si>
  <si>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</si>
  <si>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</si>
  <si>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</si>
  <si>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</si>
  <si>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</si>
  <si>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</si>
  <si>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</si>
  <si>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</si>
  <si>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</si>
  <si>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</si>
  <si>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</si>
  <si>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</si>
  <si>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</si>
  <si>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</si>
  <si>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</si>
  <si>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</si>
  <si>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</si>
  <si>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</si>
  <si>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</si>
  <si>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</si>
  <si>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</si>
  <si>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</si>
  <si>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</si>
  <si>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</si>
  <si>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</si>
  <si>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</si>
  <si>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</si>
  <si>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</si>
  <si>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</si>
  <si>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</si>
  <si>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</si>
  <si>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</si>
  <si>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</si>
  <si>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</si>
  <si>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</si>
  <si>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</si>
  <si>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</si>
  <si>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</si>
  <si>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</si>
  <si>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</si>
  <si>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</si>
  <si>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</si>
  <si>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</si>
  <si>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</si>
  <si>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</si>
  <si>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</si>
  <si>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</si>
  <si>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</si>
  <si>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</si>
  <si>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</si>
  <si>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</si>
  <si>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</si>
  <si>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</si>
  <si>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</si>
  <si>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</si>
  <si>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</si>
  <si>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</si>
  <si>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</si>
  <si>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</si>
  <si>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</si>
  <si>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</si>
  <si>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</si>
  <si>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</si>
  <si>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</si>
  <si>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</si>
  <si>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</si>
  <si>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</si>
  <si>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</si>
  <si>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</si>
  <si>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</si>
  <si>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</si>
  <si>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</si>
  <si>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</si>
  <si>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</si>
  <si>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</si>
  <si>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</si>
  <si>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</si>
  <si>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</si>
  <si>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</si>
  <si>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</si>
  <si>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</si>
  <si>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</si>
  <si>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</si>
  <si>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</si>
  <si>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</si>
  <si>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</si>
  <si>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</si>
  <si>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</si>
  <si>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</si>
  <si>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</si>
  <si>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</si>
  <si>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</si>
  <si>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</si>
  <si>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</si>
  <si>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</si>
  <si>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</si>
  <si>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</si>
  <si>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</si>
  <si>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</si>
  <si>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</si>
  <si>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</si>
  <si>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</si>
  <si>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</si>
  <si>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</si>
  <si>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</si>
  <si>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</si>
  <si>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</si>
  <si>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</si>
  <si>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</si>
  <si>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</si>
  <si>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</si>
  <si>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</si>
  <si>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</si>
  <si>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</si>
  <si>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</si>
  <si>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</si>
  <si>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</si>
  <si>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</si>
  <si>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</si>
  <si>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</si>
  <si>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</si>
  <si>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</si>
  <si>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</si>
  <si>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</si>
  <si>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</si>
  <si>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</si>
  <si>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</si>
  <si>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</si>
  <si>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</si>
  <si>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</si>
  <si>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</si>
  <si>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</si>
  <si>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</si>
  <si>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</si>
  <si>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</si>
  <si>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</si>
  <si>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</si>
  <si>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</si>
  <si>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</si>
  <si>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</si>
  <si>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</si>
  <si>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</si>
  <si>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</si>
  <si>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</si>
  <si>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</si>
  <si>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</si>
  <si>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</si>
  <si>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</si>
  <si>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</si>
  <si>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</si>
  <si>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</si>
  <si>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</si>
  <si>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</si>
  <si>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</si>
  <si>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</si>
  <si>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</si>
  <si>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</si>
  <si>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</si>
  <si>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</si>
  <si>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</si>
  <si>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</si>
  <si>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</si>
  <si>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</si>
  <si>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</si>
  <si>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</si>
  <si>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</si>
  <si>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</si>
  <si>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</si>
  <si>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</si>
  <si>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</si>
  <si>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</si>
  <si>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</si>
  <si>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</si>
  <si>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</si>
  <si>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</si>
  <si>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</si>
  <si>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</si>
  <si>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</si>
  <si>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</si>
  <si>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</si>
  <si>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</si>
  <si>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</si>
  <si>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</si>
  <si>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</si>
  <si>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</si>
  <si>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</si>
  <si>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</si>
  <si>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</si>
  <si>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</si>
  <si>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</si>
  <si>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</si>
  <si>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</si>
  <si>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</si>
  <si>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</si>
  <si>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</si>
  <si>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</si>
  <si>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</si>
  <si>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</si>
  <si>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</si>
  <si>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</si>
  <si>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</si>
  <si>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</si>
  <si>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</si>
  <si>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</si>
  <si>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</si>
  <si>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</si>
  <si>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</si>
  <si>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</si>
  <si>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</si>
  <si>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</si>
  <si>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</si>
  <si>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</si>
  <si>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</si>
  <si>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</si>
  <si>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</si>
  <si>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</si>
  <si>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</si>
  <si>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</si>
  <si>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</si>
  <si>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</si>
  <si>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</si>
  <si>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</si>
  <si>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</si>
  <si>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</si>
  <si>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</si>
  <si>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</si>
  <si>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</si>
  <si>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</si>
  <si>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</si>
  <si>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</si>
  <si>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</si>
  <si>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</si>
  <si>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</si>
  <si>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</si>
  <si>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</si>
  <si>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</si>
  <si>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</si>
  <si>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</si>
  <si>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</si>
  <si>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</si>
  <si>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</si>
  <si>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</si>
  <si>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</si>
  <si>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</si>
  <si>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</si>
  <si>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</si>
  <si>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</si>
  <si>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</si>
  <si>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</si>
  <si>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</si>
  <si>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</si>
  <si>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</si>
  <si>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</si>
  <si>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</si>
  <si>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</si>
  <si>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</si>
  <si>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</si>
  <si>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</si>
  <si>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</si>
  <si>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</si>
  <si>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</si>
  <si>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</si>
  <si>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</si>
  <si>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</si>
  <si>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</si>
  <si>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</si>
  <si>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</si>
  <si>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</si>
  <si>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</si>
  <si>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</si>
  <si>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</si>
  <si>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</si>
  <si>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</si>
  <si>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</si>
  <si>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</si>
  <si>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</si>
  <si>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</si>
  <si>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</si>
  <si>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</si>
  <si>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</si>
  <si>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</si>
  <si>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</si>
  <si>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</si>
  <si>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</si>
  <si>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</si>
  <si>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</si>
  <si>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</si>
  <si>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</si>
  <si>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</si>
  <si>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</si>
  <si>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</si>
  <si>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</si>
  <si>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</si>
  <si>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</si>
  <si>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</si>
  <si>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</si>
  <si>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</si>
  <si>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</si>
  <si>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</si>
  <si>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</si>
  <si>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</si>
  <si>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</si>
  <si>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</si>
  <si>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</si>
  <si>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</si>
  <si>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</si>
  <si>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</si>
  <si>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</si>
  <si>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</si>
  <si>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</si>
  <si>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</si>
  <si>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</si>
  <si>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</si>
  <si>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</si>
  <si>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</si>
  <si>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</si>
  <si>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</si>
  <si>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</si>
  <si>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</si>
  <si>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</si>
  <si>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</si>
  <si>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</si>
  <si>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</si>
  <si>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</si>
  <si>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</si>
  <si>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</si>
  <si>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</si>
  <si>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</si>
  <si>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</si>
  <si>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</si>
  <si>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</si>
  <si>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</si>
  <si>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</si>
  <si>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</si>
  <si>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</si>
  <si>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</si>
  <si>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</si>
  <si>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</si>
  <si>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</si>
  <si>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</si>
  <si>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</si>
  <si>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</si>
  <si>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</si>
  <si>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</si>
  <si>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</si>
  <si>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</si>
  <si>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</si>
  <si>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</si>
  <si>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</si>
  <si>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</si>
  <si>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</si>
  <si>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</si>
  <si>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</si>
  <si>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</si>
  <si>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</si>
  <si>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</si>
  <si>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</si>
  <si>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</si>
  <si>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</si>
  <si>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</si>
  <si>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</si>
  <si>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</si>
  <si>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</si>
  <si>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</si>
  <si>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</si>
  <si>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</si>
  <si>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</si>
  <si>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</si>
  <si>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</si>
  <si>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</si>
  <si>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</si>
  <si>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</si>
  <si>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</si>
  <si>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</si>
  <si>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</si>
  <si>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</si>
  <si>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</si>
  <si>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</si>
  <si>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</si>
  <si>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</si>
  <si>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</si>
  <si>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</si>
  <si>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</si>
  <si>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</si>
  <si>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</si>
  <si>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</si>
  <si>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</si>
  <si>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</si>
  <si>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</si>
  <si>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</si>
  <si>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</si>
  <si>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</si>
  <si>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</si>
  <si>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</si>
  <si>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</si>
  <si>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</si>
  <si>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</si>
  <si>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</si>
  <si>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</si>
  <si>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</si>
  <si>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</si>
  <si>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</si>
  <si>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</si>
  <si>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</si>
  <si>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</si>
  <si>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</si>
  <si>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</si>
  <si>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</si>
  <si>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</si>
  <si>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</si>
  <si>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</si>
  <si>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</si>
  <si>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</si>
  <si>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</si>
  <si>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</si>
  <si>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</si>
  <si>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</si>
  <si>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</si>
  <si>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</si>
  <si>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</si>
  <si>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</si>
  <si>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</si>
  <si>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</si>
  <si>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</si>
  <si>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</si>
  <si>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</si>
  <si>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</si>
  <si>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</si>
  <si>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</si>
  <si>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</si>
  <si>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</si>
  <si>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</si>
  <si>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</si>
  <si>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</si>
  <si>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</si>
  <si>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</si>
  <si>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</si>
  <si>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</si>
  <si>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</si>
  <si>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</si>
  <si>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</si>
  <si>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</si>
  <si>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</si>
  <si>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</si>
  <si>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</si>
  <si>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</si>
  <si>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</si>
  <si>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</si>
  <si>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</si>
  <si>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</si>
  <si>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</si>
  <si>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</si>
  <si>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</si>
  <si>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</si>
  <si>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</si>
  <si>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</si>
  <si>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</si>
  <si>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</si>
  <si>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</si>
  <si>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</si>
  <si>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</si>
  <si>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</si>
  <si>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</si>
  <si>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</si>
  <si>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</si>
  <si>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</si>
  <si>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</si>
  <si>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</si>
  <si>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</si>
  <si>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</si>
  <si>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</si>
  <si>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</si>
  <si>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</si>
  <si>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</si>
  <si>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</si>
  <si>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</si>
  <si>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</si>
  <si>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</si>
  <si>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</si>
  <si>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</si>
  <si>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</si>
  <si>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</si>
  <si>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</si>
  <si>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</si>
  <si>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</si>
  <si>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</si>
  <si>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</si>
  <si>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</si>
  <si>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</si>
  <si>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</si>
  <si>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</si>
  <si>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</si>
  <si>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</si>
  <si>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</si>
  <si>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</si>
  <si>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</si>
  <si>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</si>
  <si>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</si>
  <si>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</si>
  <si>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</si>
  <si>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</si>
  <si>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</si>
  <si>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</si>
  <si>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</si>
  <si>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</si>
  <si>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</si>
  <si>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</si>
  <si>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</si>
  <si>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</si>
  <si>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</si>
  <si>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</si>
  <si>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</si>
  <si>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</si>
  <si>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</si>
  <si>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</si>
  <si>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</si>
  <si>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</si>
  <si>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</si>
  <si>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</si>
  <si>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</si>
  <si>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</si>
  <si>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</si>
  <si>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</si>
  <si>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</si>
  <si>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</si>
  <si>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</si>
  <si>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</si>
  <si>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</si>
  <si>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</si>
  <si>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</si>
  <si>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</si>
  <si>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</si>
  <si>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</si>
  <si>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</si>
  <si>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</si>
  <si>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</si>
  <si>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</si>
  <si>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</si>
  <si>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</si>
  <si>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</si>
  <si>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</si>
  <si>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</si>
  <si>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</si>
  <si>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</si>
  <si>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</si>
  <si>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</si>
  <si>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</si>
  <si>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</si>
  <si>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</si>
  <si>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</si>
  <si>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</si>
  <si>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</si>
  <si>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</si>
  <si>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</si>
  <si>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</si>
  <si>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</si>
  <si>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</si>
  <si>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</si>
  <si>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</si>
  <si>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</si>
  <si>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</si>
  <si>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</si>
  <si>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</si>
  <si>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</si>
  <si>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</si>
  <si>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</si>
  <si>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</si>
  <si>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</si>
  <si>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</si>
  <si>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</si>
  <si>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</si>
  <si>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</si>
  <si>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</si>
  <si>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</si>
  <si>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</si>
  <si>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</si>
  <si>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</si>
  <si>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</si>
  <si>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</si>
  <si>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</si>
  <si>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</si>
  <si>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</si>
  <si>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</si>
  <si>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</si>
  <si>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</si>
  <si>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</si>
  <si>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</si>
  <si>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</si>
  <si>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</si>
  <si>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</si>
  <si>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</si>
  <si>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</si>
  <si>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</si>
  <si>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</si>
  <si>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</si>
  <si>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</si>
  <si>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</si>
  <si>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</si>
  <si>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</si>
  <si>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</si>
  <si>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</si>
  <si>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</si>
  <si>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</si>
  <si>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</si>
  <si>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</si>
  <si>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</si>
  <si>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</si>
  <si>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</si>
  <si>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</si>
  <si>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</si>
  <si>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</si>
  <si>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</si>
  <si>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</si>
  <si>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</si>
  <si>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</si>
  <si>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</si>
  <si>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</si>
  <si>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</si>
  <si>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</si>
  <si>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</si>
  <si>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</si>
  <si>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</si>
  <si>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</si>
  <si>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</si>
  <si>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</si>
  <si>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</si>
  <si>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</si>
  <si>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</si>
  <si>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</si>
  <si>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</si>
  <si>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</si>
  <si>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</si>
  <si>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</si>
  <si>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</si>
  <si>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</si>
  <si>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</si>
  <si>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</si>
  <si>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</si>
  <si>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</si>
  <si>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</si>
  <si>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</si>
  <si>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</si>
  <si>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</si>
  <si>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</si>
  <si>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</si>
  <si>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</si>
  <si>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</si>
  <si>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</si>
  <si>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</si>
  <si>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</si>
  <si>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</si>
  <si>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</si>
  <si>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</si>
  <si>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</si>
  <si>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</si>
  <si>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</si>
  <si>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</si>
  <si>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</si>
  <si>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</si>
  <si>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</si>
  <si>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</si>
  <si>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</si>
  <si>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</si>
  <si>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</si>
  <si>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</si>
  <si>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</si>
  <si>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</si>
  <si>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</si>
  <si>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</si>
  <si>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</si>
  <si>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</si>
  <si>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</si>
  <si>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</si>
  <si>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</si>
  <si>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</si>
  <si>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</si>
  <si>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</si>
  <si>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</si>
  <si>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</si>
  <si>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</si>
  <si>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</si>
  <si>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</si>
  <si>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</si>
  <si>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</si>
  <si>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</si>
  <si>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</si>
  <si>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</si>
  <si>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</si>
  <si>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</si>
  <si>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</si>
  <si>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</si>
  <si>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</si>
  <si>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</si>
  <si>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</si>
  <si>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</si>
  <si>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</si>
  <si>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</si>
  <si>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</si>
  <si>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</si>
  <si>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</si>
  <si>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</si>
  <si>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</si>
  <si>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</si>
  <si>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</si>
  <si>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</si>
  <si>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</si>
  <si>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</si>
  <si>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</si>
  <si>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</si>
  <si>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</si>
  <si>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</si>
  <si>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</si>
  <si>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</si>
  <si>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</si>
  <si>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</si>
  <si>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</si>
  <si>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</si>
  <si>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</si>
  <si>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</si>
  <si>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</si>
  <si>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</si>
  <si>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</si>
  <si>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</si>
  <si>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</si>
  <si>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</si>
  <si>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</si>
  <si>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</si>
  <si>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</si>
  <si>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</si>
  <si>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</si>
  <si>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</si>
  <si>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</si>
  <si>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</si>
  <si>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</si>
  <si>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</si>
  <si>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</si>
  <si>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</si>
  <si>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</si>
  <si>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</si>
  <si>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</si>
  <si>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</si>
  <si>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</si>
  <si>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</si>
  <si>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</si>
  <si>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</si>
  <si>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</si>
  <si>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</si>
  <si>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</si>
  <si>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</si>
  <si>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</si>
  <si>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</si>
  <si>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</si>
  <si>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</si>
  <si>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</si>
  <si>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</si>
  <si>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</si>
  <si>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</si>
  <si>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</si>
  <si>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</si>
  <si>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</si>
  <si>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</si>
  <si>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</si>
  <si>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</si>
  <si>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</si>
  <si>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</si>
  <si>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</si>
  <si>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</si>
  <si>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</si>
  <si>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</si>
  <si>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</si>
  <si>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</si>
  <si>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</si>
  <si>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</si>
  <si>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</si>
  <si>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</si>
  <si>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</si>
  <si>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</si>
  <si>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</si>
  <si>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</si>
  <si>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</si>
  <si>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</si>
  <si>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</si>
  <si>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</si>
  <si>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</si>
  <si>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</si>
  <si>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</si>
  <si>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</si>
  <si>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</si>
  <si>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</si>
  <si>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</si>
  <si>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</si>
  <si>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</si>
  <si>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</si>
  <si>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</si>
  <si>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</si>
  <si>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</si>
  <si>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</si>
  <si>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</si>
  <si>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</si>
  <si>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</si>
  <si>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</si>
  <si>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</si>
  <si>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</si>
  <si>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</si>
  <si>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</si>
  <si>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</si>
  <si>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</si>
  <si>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</si>
  <si>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</si>
  <si>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</si>
  <si>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</si>
  <si>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</si>
  <si>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</si>
  <si>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</si>
  <si>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</si>
  <si>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</si>
  <si>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</si>
  <si>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</si>
  <si>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</si>
  <si>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</si>
  <si>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</si>
  <si>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</si>
  <si>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</si>
  <si>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</si>
  <si>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</si>
  <si>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</si>
  <si>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</si>
  <si>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</si>
  <si>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</si>
  <si>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</si>
  <si>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</si>
  <si>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</si>
  <si>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</si>
  <si>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</si>
  <si>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</si>
  <si>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</si>
  <si>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</si>
  <si>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</si>
  <si>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</si>
  <si>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</si>
  <si>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</si>
  <si>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</si>
  <si>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</si>
  <si>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</si>
  <si>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</si>
  <si>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</si>
  <si>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</si>
  <si>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</si>
  <si>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</si>
  <si>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</si>
  <si>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</si>
  <si>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</si>
  <si>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</si>
  <si>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</si>
  <si>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</si>
  <si>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</si>
  <si>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</si>
  <si>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</si>
  <si>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</si>
  <si>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</si>
  <si>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</si>
  <si>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</si>
  <si>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</si>
  <si>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</si>
  <si>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</si>
  <si>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</si>
  <si>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</si>
  <si>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</si>
  <si>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</si>
  <si>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</si>
  <si>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</si>
  <si>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</si>
  <si>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</si>
  <si>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</si>
  <si>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</si>
  <si>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</si>
  <si>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</si>
  <si>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</si>
  <si>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</si>
  <si>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</si>
  <si>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</si>
  <si>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</si>
  <si>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</si>
  <si>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</si>
  <si>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</si>
  <si>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</si>
  <si>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</si>
  <si>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</si>
  <si>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</si>
  <si>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</si>
  <si>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</si>
  <si>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</si>
  <si>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</si>
  <si>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</si>
  <si>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</si>
  <si>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</si>
  <si>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</si>
  <si>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</si>
  <si>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</si>
  <si>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</si>
  <si>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</si>
  <si>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</si>
  <si>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</si>
  <si>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</si>
  <si>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</si>
  <si>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</si>
  <si>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</si>
  <si>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</si>
  <si>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</si>
  <si>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</si>
  <si>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</si>
  <si>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</si>
  <si>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</si>
  <si>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</si>
  <si>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</si>
  <si>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</si>
  <si>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</si>
  <si>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</si>
  <si>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</si>
  <si>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</si>
  <si>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</si>
  <si>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</si>
  <si>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</si>
  <si>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</si>
  <si>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</si>
  <si>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</si>
  <si>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</si>
  <si>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</si>
  <si>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</si>
  <si>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</si>
  <si>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</si>
  <si>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</si>
  <si>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</si>
  <si>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</si>
  <si>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</si>
  <si>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</si>
  <si>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</si>
  <si>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</si>
  <si>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</si>
  <si>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</si>
  <si>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</si>
  <si>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</si>
  <si>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</si>
  <si>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</si>
  <si>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</si>
  <si>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</si>
  <si>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</si>
  <si>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</si>
  <si>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</si>
  <si>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</si>
  <si>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</si>
  <si>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</si>
  <si>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</si>
  <si>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</si>
  <si>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</si>
  <si>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</si>
  <si>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</si>
  <si>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</si>
  <si>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</si>
  <si>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</si>
  <si>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</si>
  <si>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</si>
  <si>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</si>
  <si>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</si>
  <si>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</si>
  <si>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</si>
  <si>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</si>
  <si>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</si>
  <si>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</si>
  <si>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</si>
  <si>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</si>
  <si>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</si>
  <si>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</si>
  <si>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</si>
  <si>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</si>
  <si>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</si>
  <si>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</si>
  <si>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</si>
  <si>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</si>
  <si>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</si>
  <si>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</si>
  <si>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</si>
  <si>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</si>
  <si>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</si>
  <si>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</si>
  <si>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</si>
  <si>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</si>
  <si>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</si>
  <si>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</si>
  <si>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</si>
  <si>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</si>
  <si>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</si>
  <si>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</si>
  <si>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</si>
  <si>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</si>
  <si>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</si>
  <si>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</si>
  <si>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</si>
  <si>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</si>
  <si>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</si>
  <si>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</si>
  <si>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</si>
  <si>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</si>
  <si>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</si>
  <si>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</si>
  <si>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</si>
  <si>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</si>
  <si>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</si>
  <si>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</si>
  <si>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</si>
  <si>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</si>
  <si>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</si>
  <si>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</si>
  <si>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</si>
  <si>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</si>
  <si>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</si>
  <si>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</si>
  <si>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</si>
  <si>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</si>
  <si>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</si>
  <si>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</si>
  <si>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</si>
  <si>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</si>
  <si>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</si>
  <si>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</si>
  <si>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</si>
  <si>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</si>
  <si>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</si>
  <si>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</si>
  <si>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</si>
  <si>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</si>
  <si>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</si>
  <si>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</si>
  <si>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</si>
  <si>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</si>
  <si>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</si>
  <si>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</si>
  <si>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</si>
  <si>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</si>
  <si>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</si>
  <si>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</si>
  <si>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</si>
  <si>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</si>
  <si>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</si>
  <si>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</si>
  <si>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</si>
  <si>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</si>
  <si>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</si>
  <si>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</si>
  <si>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</si>
  <si>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</si>
  <si>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</si>
  <si>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</si>
  <si>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</si>
  <si>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</si>
  <si>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</si>
  <si>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</si>
  <si>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</si>
  <si>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</si>
  <si>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</si>
  <si>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</si>
  <si>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</si>
  <si>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</si>
  <si>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</si>
  <si>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</si>
  <si>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</si>
  <si>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</si>
  <si>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</si>
  <si>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</si>
  <si>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</si>
  <si>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</si>
  <si>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</si>
  <si>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</si>
  <si>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</si>
  <si>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</si>
  <si>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</si>
  <si>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</si>
  <si>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</si>
  <si>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</si>
  <si>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</si>
  <si>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</si>
  <si>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</si>
  <si>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</si>
  <si>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</si>
  <si>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</si>
  <si>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</si>
  <si>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</si>
  <si>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</si>
  <si>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</si>
  <si>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</si>
  <si>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</si>
  <si>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</si>
  <si>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</si>
  <si>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</si>
  <si>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</si>
  <si>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</si>
  <si>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</si>
  <si>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</si>
  <si>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</si>
  <si>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</si>
  <si>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</si>
  <si>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</si>
  <si>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</si>
  <si>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</si>
  <si>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</si>
  <si>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</si>
  <si>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</si>
  <si>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</si>
  <si>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</si>
  <si>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</si>
  <si>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</si>
  <si>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</si>
  <si>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</si>
  <si>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</si>
  <si>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</si>
  <si>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</si>
  <si>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</si>
  <si>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</si>
  <si>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</si>
  <si>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</si>
  <si>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</si>
  <si>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</si>
  <si>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</si>
  <si>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</si>
  <si>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</si>
  <si>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</si>
  <si>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</si>
  <si>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</si>
  <si>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</si>
  <si>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</si>
  <si>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</si>
  <si>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</si>
  <si>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</si>
  <si>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</si>
  <si>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</si>
  <si>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</si>
  <si>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</si>
  <si>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</si>
  <si>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</si>
  <si>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</si>
  <si>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</si>
  <si>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</si>
  <si>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</si>
  <si>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</si>
  <si>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</si>
  <si>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</si>
  <si>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</si>
  <si>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</si>
  <si>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</si>
  <si>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</si>
  <si>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</si>
  <si>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</si>
  <si>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</si>
  <si>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</si>
  <si>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</si>
  <si>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</si>
  <si>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</si>
  <si>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</si>
  <si>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</si>
  <si>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</si>
  <si>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</si>
  <si>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</si>
  <si>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</si>
  <si>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</si>
  <si>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</si>
  <si>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</si>
  <si>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</si>
  <si>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</si>
  <si>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</si>
  <si>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</si>
  <si>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</si>
  <si>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</si>
  <si>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</si>
  <si>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</si>
  <si>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</si>
  <si>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</si>
  <si>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</si>
  <si>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</si>
  <si>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</si>
  <si>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</si>
  <si>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</si>
  <si>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</si>
  <si>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</si>
  <si>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</si>
  <si>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</si>
  <si>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</si>
  <si>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</si>
  <si>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</si>
  <si>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</si>
  <si>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</si>
  <si>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</si>
  <si>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</si>
  <si>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</si>
  <si>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</si>
  <si>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</si>
  <si>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</si>
  <si>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</si>
  <si>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</si>
  <si>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</si>
  <si>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</si>
  <si>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</si>
  <si>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</si>
  <si>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</si>
  <si>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</si>
  <si>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</si>
  <si>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</si>
  <si>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</si>
  <si>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</si>
  <si>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</si>
  <si>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</si>
  <si>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</si>
  <si>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</si>
  <si>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</si>
  <si>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</si>
  <si>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</si>
  <si>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</si>
  <si>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</si>
  <si>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</si>
  <si>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</si>
  <si>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</si>
  <si>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</si>
  <si>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</si>
  <si>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</si>
  <si>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</si>
  <si>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</si>
  <si>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</si>
  <si>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</si>
  <si>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</si>
  <si>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</si>
  <si>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</si>
  <si>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</si>
  <si>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</si>
  <si>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</si>
  <si>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</si>
  <si>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</si>
  <si>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</si>
  <si>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</si>
  <si>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</si>
  <si>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</si>
  <si>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</si>
  <si>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</si>
  <si>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</si>
  <si>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</si>
  <si>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</si>
  <si>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</si>
  <si>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</si>
  <si>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</si>
  <si>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</si>
  <si>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</si>
  <si>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</si>
  <si>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</si>
  <si>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</si>
  <si>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</si>
  <si>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</si>
  <si>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</si>
  <si>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</si>
  <si>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</si>
  <si>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</si>
  <si>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</si>
  <si>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</si>
  <si>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</si>
  <si>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</si>
  <si>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</si>
  <si>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</si>
  <si>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</si>
  <si>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</si>
  <si>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</si>
  <si>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</si>
  <si>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</si>
  <si>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</si>
  <si>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</si>
  <si>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</si>
  <si>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</si>
  <si>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</si>
  <si>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</si>
  <si>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</si>
  <si>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</si>
  <si>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</si>
  <si>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</si>
  <si>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</si>
  <si>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</si>
  <si>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</si>
  <si>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</si>
  <si>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</si>
  <si>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</si>
  <si>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</si>
  <si>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</si>
  <si>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</si>
  <si>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</si>
  <si>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</si>
  <si>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</si>
  <si>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</si>
  <si>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</si>
  <si>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</si>
  <si>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</si>
  <si>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</si>
  <si>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</si>
  <si>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</si>
  <si>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</si>
  <si>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</si>
  <si>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</si>
  <si>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</si>
  <si>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</si>
  <si>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</si>
  <si>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</si>
  <si>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</si>
  <si>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</si>
  <si>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</si>
  <si>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</si>
  <si>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</si>
  <si>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</si>
  <si>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</si>
  <si>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</si>
  <si>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</si>
  <si>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</si>
  <si>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</si>
  <si>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</si>
  <si>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</si>
  <si>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</si>
  <si>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</si>
  <si>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</si>
  <si>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</si>
  <si>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</si>
  <si>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</si>
  <si>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</si>
  <si>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</si>
  <si>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</si>
  <si>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</si>
  <si>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</si>
  <si>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</si>
  <si>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</si>
  <si>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</si>
  <si>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</si>
  <si>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</si>
  <si>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</si>
  <si>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</si>
  <si>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</si>
  <si>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</si>
  <si>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</si>
  <si>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</si>
  <si>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</si>
  <si>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</si>
  <si>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</si>
  <si>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</si>
  <si>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</si>
  <si>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</si>
  <si>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</si>
  <si>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</si>
  <si>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</si>
  <si>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</si>
  <si>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</si>
  <si>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</si>
  <si>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</si>
  <si>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</si>
  <si>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</si>
  <si>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</si>
  <si>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</si>
  <si>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</si>
  <si>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</si>
  <si>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</si>
  <si>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</si>
  <si>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</si>
  <si>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</si>
  <si>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</si>
  <si>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</si>
  <si>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</si>
  <si>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</si>
  <si>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</si>
  <si>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</si>
  <si>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</si>
  <si>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</si>
  <si>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</si>
  <si>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</si>
  <si>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</si>
  <si>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</si>
  <si>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</si>
  <si>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</si>
  <si>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</si>
  <si>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</si>
  <si>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</si>
  <si>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</si>
  <si>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</si>
  <si>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</si>
  <si>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</si>
  <si>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</si>
  <si>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</si>
  <si>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</si>
  <si>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</si>
  <si>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</si>
  <si>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</si>
  <si>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</si>
  <si>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</si>
  <si>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</si>
  <si>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</si>
  <si>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</si>
  <si>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</si>
  <si>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</si>
  <si>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</si>
  <si>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</si>
  <si>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</si>
  <si>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</si>
  <si>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</si>
  <si>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</si>
  <si>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</si>
  <si>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</si>
  <si>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</si>
  <si>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</si>
  <si>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</si>
  <si>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</si>
  <si>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</si>
  <si>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</si>
  <si>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</si>
  <si>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</si>
  <si>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</si>
  <si>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</si>
  <si>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</si>
  <si>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</si>
  <si>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</si>
  <si>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</si>
  <si>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</si>
  <si>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</si>
  <si>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</si>
  <si>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</si>
  <si>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</si>
  <si>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</si>
  <si>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</si>
  <si>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</si>
  <si>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</si>
  <si>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</si>
  <si>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</si>
  <si>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</si>
  <si>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</si>
  <si>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</si>
  <si>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</si>
  <si>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</si>
  <si>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</si>
  <si>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</si>
  <si>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</si>
  <si>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</si>
  <si>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</si>
  <si>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</si>
  <si>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</si>
  <si>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</si>
  <si>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</si>
  <si>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</si>
  <si>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</si>
  <si>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</si>
  <si>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</si>
  <si>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</si>
  <si>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</si>
  <si>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</si>
  <si>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</si>
  <si>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</si>
  <si>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</si>
  <si>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</si>
  <si>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</si>
  <si>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</si>
  <si>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</si>
  <si>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</si>
  <si>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</si>
  <si>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</si>
  <si>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</si>
  <si>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</si>
  <si>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</si>
  <si>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</si>
  <si>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</si>
  <si>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</si>
  <si>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</si>
  <si>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</si>
  <si>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</si>
  <si>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</si>
  <si>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</si>
  <si>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</si>
  <si>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</si>
  <si>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</si>
  <si>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</si>
  <si>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</si>
  <si>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</si>
  <si>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</si>
  <si>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</si>
  <si>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</si>
  <si>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</si>
  <si>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</si>
  <si>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</si>
  <si>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</si>
  <si>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</si>
  <si>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</si>
  <si>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</si>
  <si>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</si>
  <si>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</si>
  <si>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</si>
  <si>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</si>
  <si>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</si>
  <si>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</si>
  <si>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</si>
  <si>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</si>
  <si>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</si>
  <si>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</si>
  <si>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</si>
  <si>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</si>
  <si>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</si>
  <si>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</si>
  <si>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</si>
  <si>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</si>
  <si>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</si>
  <si>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</si>
  <si>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</si>
  <si>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</si>
  <si>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</si>
  <si>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</si>
  <si>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</si>
  <si>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</si>
  <si>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</si>
  <si>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</si>
  <si>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</si>
  <si>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</si>
  <si>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</si>
  <si>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</si>
  <si>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</si>
  <si>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</si>
  <si>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</si>
  <si>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</si>
  <si>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</si>
  <si>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</si>
  <si>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</si>
  <si>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</si>
  <si>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</si>
  <si>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</si>
  <si>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</si>
  <si>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</si>
  <si>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</si>
  <si>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</si>
  <si>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</si>
  <si>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</si>
  <si>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</si>
  <si>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</si>
  <si>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</si>
  <si>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</si>
  <si>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</si>
  <si>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</si>
  <si>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</si>
  <si>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</si>
  <si>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</si>
  <si>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</si>
  <si>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</si>
  <si>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</si>
  <si>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</si>
  <si>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</si>
  <si>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</si>
  <si>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</si>
  <si>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</si>
  <si>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</si>
  <si>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</si>
  <si>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</si>
  <si>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</si>
  <si>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</si>
  <si>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</si>
  <si>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</si>
  <si>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</si>
  <si>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</si>
  <si>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</si>
  <si>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</si>
  <si>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</si>
  <si>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</si>
  <si>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</si>
  <si>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</si>
  <si>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</si>
  <si>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</si>
  <si>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</si>
  <si>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</si>
  <si>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</si>
  <si>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</si>
  <si>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</si>
  <si>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</si>
  <si>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</si>
  <si>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</si>
  <si>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</si>
  <si>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</si>
  <si>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</si>
  <si>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</si>
  <si>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</si>
  <si>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</si>
  <si>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</si>
  <si>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</si>
  <si>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</si>
  <si>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</si>
  <si>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</si>
  <si>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</si>
  <si>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</si>
  <si>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</si>
  <si>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</si>
  <si>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</si>
  <si>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</si>
  <si>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</si>
  <si>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</si>
  <si>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</si>
  <si>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</si>
  <si>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</si>
  <si>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</si>
  <si>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</si>
  <si>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</si>
  <si>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</si>
  <si>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</si>
  <si>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</si>
  <si>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</si>
  <si>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</si>
  <si>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</si>
  <si>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</si>
  <si>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</si>
  <si>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</si>
  <si>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</si>
  <si>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</si>
  <si>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</si>
  <si>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</si>
  <si>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</si>
  <si>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</si>
  <si>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</si>
  <si>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</si>
  <si>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</si>
  <si>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</si>
  <si>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</si>
  <si>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</si>
  <si>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</si>
  <si>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</si>
  <si>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</si>
  <si>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</si>
  <si>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</si>
  <si>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</si>
  <si>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</si>
  <si>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</si>
  <si>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</si>
  <si>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</si>
  <si>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</si>
  <si>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</si>
  <si>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</si>
  <si>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</si>
  <si>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</si>
  <si>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</si>
  <si>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</si>
  <si>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</si>
  <si>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</si>
  <si>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</si>
  <si>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</si>
  <si>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</si>
  <si>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</si>
  <si>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</si>
  <si>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</si>
  <si>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</si>
  <si>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</si>
  <si>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</si>
  <si>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</si>
  <si>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</si>
  <si>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</si>
  <si>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</si>
  <si>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</si>
  <si>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</si>
  <si>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</si>
  <si>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</si>
  <si>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</si>
  <si>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</si>
  <si>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</si>
  <si>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</si>
  <si>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</si>
  <si>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</si>
  <si>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</si>
  <si>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</si>
  <si>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</si>
  <si>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</si>
  <si>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</si>
  <si>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</si>
  <si>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</si>
  <si>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</si>
  <si>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</si>
  <si>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</si>
  <si>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</si>
  <si>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</si>
  <si>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</si>
  <si>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</si>
  <si>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</si>
  <si>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</si>
  <si>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</si>
  <si>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</si>
  <si>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</si>
  <si>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</si>
  <si>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</si>
  <si>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</si>
  <si>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</si>
  <si>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</si>
  <si>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</si>
  <si>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</si>
  <si>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</si>
  <si>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</si>
  <si>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</si>
  <si>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</si>
  <si>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</si>
  <si>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</si>
  <si>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</si>
  <si>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</si>
  <si>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</si>
  <si>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</si>
  <si>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</si>
  <si>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</si>
  <si>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</si>
  <si>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</si>
  <si>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</si>
  <si>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</si>
  <si>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</si>
  <si>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</si>
  <si>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</si>
  <si>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</si>
  <si>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</si>
  <si>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</si>
  <si>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</si>
  <si>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</si>
  <si>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</si>
  <si>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</si>
  <si>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</si>
  <si>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</si>
  <si>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</si>
  <si>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</si>
  <si>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</si>
  <si>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</si>
  <si>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</si>
  <si>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</si>
  <si>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</si>
  <si>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</si>
  <si>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</si>
  <si>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</si>
  <si>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</si>
  <si>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</si>
  <si>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</si>
  <si>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</si>
  <si>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</si>
  <si>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</si>
  <si>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</si>
  <si>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</si>
  <si>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</si>
  <si>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</si>
  <si>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</si>
  <si>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</si>
  <si>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</si>
  <si>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</si>
  <si>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</si>
  <si>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</si>
  <si>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</si>
  <si>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</si>
  <si>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</si>
  <si>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</si>
  <si>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</si>
  <si>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</si>
  <si>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</si>
  <si>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</si>
  <si>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</si>
  <si>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</si>
  <si>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</si>
  <si>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</si>
  <si>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</si>
  <si>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</si>
  <si>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</si>
  <si>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</si>
  <si>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</si>
  <si>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</si>
  <si>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</si>
  <si>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</si>
  <si>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</si>
  <si>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</si>
  <si>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</si>
  <si>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</si>
  <si>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</si>
  <si>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</si>
  <si>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</si>
  <si>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</si>
  <si>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</si>
  <si>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</si>
  <si>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</si>
  <si>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</si>
  <si>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</si>
  <si>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</si>
  <si>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</si>
  <si>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</si>
  <si>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</si>
  <si>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</si>
  <si>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</si>
  <si>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</si>
  <si>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</si>
  <si>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</si>
  <si>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</si>
  <si>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</si>
  <si>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</si>
  <si>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</si>
  <si>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</si>
  <si>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</si>
  <si>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</si>
  <si>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</si>
  <si>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</si>
  <si>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</si>
  <si>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</si>
  <si>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</si>
  <si>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</si>
  <si>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</si>
  <si>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</si>
  <si>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</si>
  <si>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</si>
  <si>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</si>
  <si>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</si>
  <si>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</si>
  <si>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</si>
  <si>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</si>
  <si>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</si>
  <si>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</si>
  <si>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</si>
  <si>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</si>
  <si>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</si>
  <si>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</si>
  <si>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</si>
  <si>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</si>
  <si>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</si>
  <si>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</si>
  <si>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</si>
  <si>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</si>
  <si>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</si>
  <si>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</si>
  <si>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</si>
  <si>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</si>
  <si>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</si>
  <si>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</si>
  <si>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</si>
  <si>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</si>
  <si>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</si>
  <si>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</si>
  <si>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</si>
  <si>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</si>
  <si>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</si>
  <si>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</si>
  <si>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</si>
  <si>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</si>
  <si>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</si>
  <si>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</si>
  <si>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</si>
  <si>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</si>
  <si>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</si>
  <si>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</si>
  <si>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</si>
  <si>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</si>
  <si>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</si>
  <si>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</si>
  <si>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</si>
  <si>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</si>
  <si>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</si>
  <si>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</si>
  <si>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</si>
  <si>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</si>
  <si>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</si>
  <si>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</si>
  <si>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</si>
  <si>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</si>
  <si>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</si>
  <si>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</si>
  <si>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</si>
  <si>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</si>
  <si>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</si>
  <si>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</si>
  <si>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</si>
  <si>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</si>
  <si>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</si>
  <si>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</si>
  <si>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</si>
  <si>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</si>
  <si>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</si>
  <si>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</si>
  <si>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</si>
  <si>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</si>
  <si>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</si>
  <si>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</si>
  <si>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</si>
  <si>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</si>
  <si>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</si>
  <si>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</si>
  <si>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</si>
  <si>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</si>
  <si>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</si>
  <si>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</si>
  <si>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</si>
  <si>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</si>
  <si>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</si>
  <si>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</si>
  <si>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</si>
  <si>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</si>
  <si>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</si>
  <si>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</si>
  <si>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</si>
  <si>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</si>
  <si>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</si>
  <si>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</si>
  <si>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</si>
  <si>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</si>
  <si>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</si>
  <si>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</si>
  <si>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</si>
  <si>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</si>
  <si>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</si>
  <si>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</si>
  <si>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</si>
  <si>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</si>
  <si>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</si>
  <si>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</si>
  <si>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</si>
  <si>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</si>
  <si>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</si>
  <si>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</si>
  <si>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</si>
  <si>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</si>
  <si>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</si>
  <si>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</si>
  <si>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</si>
  <si>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</si>
  <si>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</si>
  <si>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</si>
  <si>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</si>
  <si>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</si>
  <si>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</si>
  <si>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</si>
  <si>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</si>
  <si>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</si>
  <si>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</si>
  <si>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</si>
  <si>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</si>
  <si>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</si>
  <si>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</si>
  <si>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</si>
  <si>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</si>
  <si>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</si>
  <si>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</si>
  <si>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</si>
  <si>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</si>
  <si>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</si>
  <si>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</si>
  <si>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</si>
  <si>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</si>
  <si>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</si>
  <si>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</si>
  <si>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</si>
  <si>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</si>
  <si>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</si>
  <si>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</si>
  <si>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</si>
  <si>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</si>
  <si>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</si>
  <si>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</si>
  <si>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</si>
  <si>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</si>
  <si>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</si>
  <si>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</si>
  <si>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</si>
  <si>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</si>
  <si>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</si>
  <si>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</si>
  <si>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</si>
  <si>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</si>
  <si>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</si>
  <si>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</si>
  <si>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</si>
  <si>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</si>
  <si>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</si>
  <si>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</si>
  <si>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</si>
  <si>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</si>
  <si>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</si>
  <si>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</si>
  <si>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</si>
  <si>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</si>
  <si>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</si>
  <si>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</si>
  <si>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</si>
  <si>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</si>
  <si>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</si>
  <si>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</si>
  <si>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</si>
  <si>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</si>
  <si>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</si>
  <si>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</si>
  <si>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</si>
  <si>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</si>
  <si>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</si>
  <si>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</si>
  <si>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</si>
  <si>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</si>
  <si>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</si>
  <si>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</si>
  <si>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</si>
  <si>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</si>
  <si>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</si>
  <si>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</si>
  <si>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</si>
  <si>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</si>
  <si>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</si>
  <si>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</si>
  <si>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</si>
  <si>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</si>
  <si>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</si>
  <si>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</si>
  <si>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</si>
  <si>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</si>
  <si>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</si>
  <si>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</si>
  <si>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</si>
  <si>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</si>
  <si>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</si>
  <si>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</si>
  <si>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</si>
  <si>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</si>
  <si>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</si>
  <si>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</si>
  <si>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</si>
  <si>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</si>
  <si>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</si>
  <si>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</si>
  <si>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</si>
  <si>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</si>
  <si>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</si>
  <si>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</si>
  <si>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</si>
  <si>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</si>
  <si>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</si>
  <si>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</si>
  <si>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</si>
  <si>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</si>
  <si>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</si>
  <si>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</si>
  <si>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</si>
  <si>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</si>
  <si>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</si>
  <si>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</si>
  <si>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</si>
  <si>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</si>
  <si>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</si>
  <si>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</si>
  <si>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</si>
  <si>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</si>
  <si>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</si>
  <si>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</si>
  <si>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</si>
  <si>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</si>
  <si>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</si>
  <si>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</si>
  <si>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</si>
  <si>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</si>
  <si>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</si>
  <si>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</si>
  <si>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</si>
  <si>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</si>
  <si>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</si>
  <si>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</si>
  <si>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</si>
  <si>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</si>
  <si>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</si>
  <si>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</si>
  <si>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</si>
  <si>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</si>
  <si>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</si>
  <si>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</si>
  <si>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</si>
  <si>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</si>
  <si>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</si>
  <si>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</si>
  <si>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</si>
  <si>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</si>
  <si>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</si>
  <si>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</si>
  <si>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</si>
  <si>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</si>
  <si>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</si>
  <si>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</si>
  <si>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</si>
  <si>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</si>
  <si>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</si>
  <si>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</si>
  <si>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</si>
  <si>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</si>
  <si>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</si>
  <si>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</si>
  <si>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</si>
  <si>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</si>
  <si>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</si>
  <si>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</si>
  <si>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</si>
  <si>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</si>
  <si>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</si>
  <si>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</si>
  <si>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</si>
  <si>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</si>
  <si>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</si>
  <si>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</si>
  <si>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</si>
  <si>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</si>
  <si>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</si>
  <si>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</si>
  <si>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</si>
  <si>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</si>
  <si>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</si>
  <si>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</si>
  <si>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</si>
  <si>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</si>
  <si>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</si>
  <si>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</si>
  <si>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</si>
  <si>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</si>
  <si>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</si>
  <si>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</si>
  <si>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</si>
  <si>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</si>
  <si>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</si>
  <si>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</si>
  <si>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</si>
  <si>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</si>
  <si>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</si>
  <si>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</si>
  <si>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</si>
  <si>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</si>
  <si>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</si>
  <si>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</si>
  <si>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</si>
  <si>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</si>
  <si>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</si>
  <si>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</si>
  <si>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</si>
  <si>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</si>
  <si>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</si>
  <si>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</si>
  <si>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</si>
  <si>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</si>
  <si>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</si>
  <si>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</si>
  <si>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</si>
  <si>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</si>
  <si>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</si>
  <si>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</si>
  <si>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</si>
  <si>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</si>
  <si>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</si>
  <si>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</si>
  <si>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</si>
  <si>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</si>
  <si>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</si>
  <si>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</si>
  <si>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</si>
  <si>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</si>
  <si>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</si>
  <si>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</si>
  <si>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</si>
  <si>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</si>
  <si>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</si>
  <si>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</si>
  <si>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</si>
  <si>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</si>
  <si>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</si>
  <si>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</si>
  <si>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</si>
  <si>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</si>
  <si>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</si>
  <si>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</si>
  <si>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</si>
  <si>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</si>
  <si>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</si>
  <si>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</si>
  <si>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</si>
  <si>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</si>
  <si>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</si>
  <si>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</si>
  <si>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</si>
  <si>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</si>
  <si>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</si>
  <si>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</si>
  <si>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</si>
  <si>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</si>
  <si>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</si>
  <si>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</si>
  <si>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</si>
  <si>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</si>
  <si>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</si>
  <si>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</si>
  <si>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</si>
  <si>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</si>
  <si>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</si>
  <si>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</si>
  <si>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</si>
  <si>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</si>
  <si>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</si>
  <si>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</si>
  <si>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</si>
  <si>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</si>
  <si>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</si>
  <si>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</si>
  <si>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</si>
  <si>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</si>
  <si>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</si>
  <si>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</si>
  <si>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</si>
  <si>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</si>
  <si>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</si>
  <si>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</si>
  <si>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</si>
  <si>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</si>
  <si>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</si>
  <si>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</si>
  <si>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</si>
  <si>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</si>
  <si>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</si>
  <si>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</si>
  <si>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</si>
  <si>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</si>
  <si>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</si>
  <si>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</si>
  <si>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</si>
  <si>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</si>
  <si>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</si>
  <si>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</si>
  <si>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</si>
  <si>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</si>
  <si>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</si>
  <si>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</si>
  <si>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</si>
  <si>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</si>
  <si>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</si>
  <si>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</si>
  <si>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</si>
  <si>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</si>
  <si>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</si>
  <si>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</si>
  <si>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</si>
  <si>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</si>
  <si>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</si>
  <si>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</si>
  <si>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</si>
  <si>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</si>
  <si>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</si>
  <si>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</si>
  <si>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</si>
  <si>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</si>
  <si>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</si>
  <si>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</si>
  <si>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</si>
  <si>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</si>
  <si>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</si>
  <si>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</si>
  <si>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</si>
  <si>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</si>
  <si>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</si>
  <si>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</si>
  <si>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</si>
  <si>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</si>
  <si>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</si>
  <si>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</si>
  <si>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</si>
  <si>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</si>
  <si>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</si>
  <si>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</si>
  <si>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</si>
  <si>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</si>
  <si>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</si>
  <si>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</si>
  <si>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</si>
  <si>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</si>
  <si>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</si>
  <si>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</si>
  <si>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</si>
  <si>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</si>
  <si>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</si>
  <si>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</si>
  <si>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</si>
  <si>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</si>
  <si>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</si>
  <si>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</si>
  <si>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</si>
  <si>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</si>
  <si>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</si>
  <si>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</si>
  <si>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</si>
  <si>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</si>
  <si>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</si>
  <si>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</si>
  <si>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</si>
  <si>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</si>
  <si>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</si>
  <si>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</si>
  <si>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</si>
  <si>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</si>
  <si>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</si>
  <si>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</si>
  <si>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</si>
  <si>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</si>
  <si>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</si>
  <si>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</si>
  <si>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</si>
  <si>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</si>
  <si>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</si>
  <si>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</si>
  <si>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</si>
  <si>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</si>
  <si>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</si>
  <si>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</si>
  <si>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</si>
  <si>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</si>
  <si>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</si>
  <si>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</si>
  <si>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</si>
  <si>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</si>
  <si>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</si>
  <si>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</si>
  <si>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</si>
  <si>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</si>
  <si>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</si>
  <si>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</si>
  <si>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</si>
  <si>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</si>
  <si>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</si>
  <si>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</si>
  <si>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</si>
  <si>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</si>
  <si>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</si>
  <si>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</si>
  <si>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</si>
  <si>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</si>
  <si>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</si>
  <si>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</si>
  <si>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</si>
  <si>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</si>
  <si>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</si>
  <si>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</si>
  <si>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</si>
  <si>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</si>
  <si>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</si>
  <si>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</si>
  <si>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</si>
  <si>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</si>
  <si>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</si>
  <si>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</si>
  <si>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</si>
  <si>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</si>
  <si>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</si>
  <si>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</si>
  <si>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</si>
  <si>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</si>
  <si>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</si>
  <si>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</si>
  <si>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</si>
  <si>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</si>
  <si>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</si>
  <si>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</si>
  <si>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</si>
  <si>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</si>
  <si>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</si>
  <si>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</si>
  <si>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</si>
  <si>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</si>
  <si>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</si>
  <si>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</si>
  <si>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</si>
  <si>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</si>
  <si>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</si>
  <si>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</si>
  <si>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</si>
  <si>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</si>
  <si>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</si>
  <si>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</si>
  <si>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</si>
  <si>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</si>
  <si>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</si>
  <si>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</si>
  <si>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</si>
  <si>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</si>
  <si>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</si>
  <si>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</si>
  <si>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</si>
  <si>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</si>
  <si>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</si>
  <si>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</si>
  <si>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</si>
  <si>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</si>
  <si>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</si>
  <si>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</si>
  <si>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</si>
  <si>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</si>
  <si>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</si>
  <si>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</si>
  <si>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</si>
  <si>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</si>
  <si>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</si>
  <si>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</si>
  <si>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</si>
  <si>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</si>
  <si>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</si>
  <si>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</si>
  <si>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</si>
  <si>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</si>
  <si>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</si>
  <si>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</si>
  <si>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</si>
  <si>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</si>
  <si>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</si>
  <si>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</si>
  <si>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</si>
  <si>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</si>
  <si>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</si>
  <si>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</si>
  <si>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</si>
  <si>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</si>
  <si>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</si>
  <si>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</si>
  <si>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</si>
  <si>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</si>
  <si>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</si>
  <si>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</si>
  <si>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</si>
  <si>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</si>
  <si>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</si>
  <si>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</si>
  <si>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</si>
  <si>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</si>
  <si>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</si>
  <si>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</si>
  <si>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</si>
  <si>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</si>
  <si>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</si>
  <si>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</si>
  <si>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</si>
  <si>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</si>
  <si>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</si>
  <si>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</si>
  <si>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</si>
  <si>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</si>
  <si>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</si>
  <si>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</si>
  <si>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</si>
  <si>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</si>
  <si>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</si>
  <si>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</si>
  <si>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</si>
  <si>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</si>
  <si>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</si>
  <si>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</si>
  <si>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</si>
  <si>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</si>
  <si>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</si>
  <si>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</si>
  <si>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</si>
  <si>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</si>
  <si>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</si>
  <si>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</si>
  <si>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</si>
  <si>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</si>
  <si>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</si>
  <si>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</si>
  <si>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</si>
  <si>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</si>
  <si>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</si>
  <si>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</si>
  <si>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</si>
  <si>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</si>
  <si>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</si>
  <si>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</si>
  <si>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</si>
  <si>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</si>
  <si>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</si>
  <si>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</si>
  <si>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</si>
  <si>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</si>
  <si>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</si>
  <si>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</si>
  <si>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</si>
  <si>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</si>
  <si>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</si>
  <si>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</si>
  <si>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</si>
  <si>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</si>
  <si>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</si>
  <si>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</si>
  <si>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</si>
  <si>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</si>
  <si>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</si>
  <si>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</si>
  <si>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</si>
  <si>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</si>
  <si>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</si>
  <si>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</si>
  <si>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</si>
  <si>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</si>
  <si>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</si>
  <si>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</si>
  <si>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</si>
  <si>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</si>
  <si>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</si>
  <si>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</si>
  <si>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</si>
  <si>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</si>
  <si>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</si>
  <si>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</si>
  <si>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</si>
  <si>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</si>
  <si>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</si>
  <si>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</si>
  <si>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</si>
  <si>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</si>
  <si>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</si>
  <si>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</si>
  <si>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</si>
  <si>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</si>
  <si>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</si>
  <si>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</si>
  <si>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</si>
  <si>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</si>
  <si>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</si>
  <si>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</si>
  <si>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</si>
  <si>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</si>
  <si>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</si>
  <si>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</si>
  <si>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</si>
  <si>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</si>
  <si>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</si>
  <si>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</si>
  <si>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</si>
  <si>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</si>
  <si>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</si>
  <si>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</si>
  <si>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</si>
  <si>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</si>
  <si>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</si>
  <si>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</si>
  <si>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</si>
  <si>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</si>
  <si>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</si>
  <si>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</si>
  <si>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</si>
  <si>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</si>
  <si>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</si>
  <si>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</si>
  <si>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</si>
  <si>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</si>
  <si>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</si>
  <si>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</si>
  <si>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</si>
  <si>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</si>
  <si>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</si>
  <si>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</si>
  <si>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</si>
  <si>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</si>
  <si>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</si>
  <si>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</si>
  <si>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</si>
  <si>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</si>
  <si>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</si>
  <si>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</si>
  <si>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</si>
  <si>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</si>
  <si>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</si>
  <si>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</si>
  <si>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</si>
  <si>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</si>
  <si>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</si>
  <si>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</si>
  <si>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</si>
  <si>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</si>
  <si>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</si>
  <si>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</si>
  <si>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</si>
  <si>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</si>
  <si>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</si>
  <si>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</si>
  <si>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</si>
  <si>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</si>
  <si>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</si>
  <si>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</si>
  <si>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</si>
  <si>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</si>
  <si>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</si>
  <si>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</si>
  <si>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</si>
  <si>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</si>
  <si>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</si>
  <si>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</si>
  <si>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</si>
  <si>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</si>
  <si>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</si>
  <si>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</si>
  <si>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</si>
  <si>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</si>
  <si>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</si>
  <si>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</si>
  <si>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</si>
  <si>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</si>
  <si>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</si>
  <si>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</si>
  <si>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</si>
  <si>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</si>
  <si>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</si>
  <si>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</si>
  <si>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</si>
  <si>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</si>
  <si>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</si>
  <si>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</si>
  <si>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</si>
  <si>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</si>
  <si>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</si>
  <si>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</si>
  <si>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</si>
  <si>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</si>
  <si>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</si>
  <si>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</si>
  <si>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</si>
  <si>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</si>
  <si>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</si>
  <si>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</si>
  <si>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</si>
  <si>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</si>
  <si>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</si>
  <si>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</si>
  <si>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</si>
  <si>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</si>
  <si>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</si>
  <si>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</si>
  <si>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</si>
  <si>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</si>
  <si>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</si>
  <si>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</si>
  <si>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</si>
  <si>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</si>
  <si>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</si>
  <si>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</si>
  <si>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</si>
  <si>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</si>
  <si>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</si>
  <si>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</si>
  <si>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</si>
  <si>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</si>
  <si>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</si>
  <si>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</si>
  <si>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</si>
  <si>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</si>
  <si>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</si>
  <si>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</si>
  <si>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</si>
  <si>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</si>
  <si>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</si>
  <si>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</si>
  <si>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</si>
  <si>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</si>
  <si>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</si>
  <si>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</si>
  <si>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</si>
  <si>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</si>
  <si>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</si>
  <si>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</si>
  <si>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</si>
  <si>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</si>
  <si>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</si>
  <si>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</si>
  <si>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</si>
  <si>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</si>
  <si>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</si>
  <si>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</si>
  <si>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</si>
  <si>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</si>
  <si>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</si>
  <si>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</si>
  <si>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</si>
  <si>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</si>
  <si>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</si>
  <si>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</si>
  <si>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</si>
  <si>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</si>
  <si>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</si>
  <si>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</si>
  <si>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</si>
  <si>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</si>
  <si>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</si>
  <si>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</si>
  <si>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</si>
  <si>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</si>
  <si>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</si>
  <si>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</si>
  <si>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</si>
  <si>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</si>
  <si>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</si>
  <si>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</si>
  <si>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</si>
  <si>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</si>
  <si>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</si>
  <si>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</si>
  <si>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</si>
  <si>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</si>
  <si>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</si>
  <si>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</si>
  <si>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</si>
  <si>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</si>
  <si>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</si>
  <si>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</si>
  <si>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</si>
  <si>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</si>
  <si>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</si>
  <si>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</si>
  <si>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</si>
  <si>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</si>
  <si>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</si>
  <si>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</si>
  <si>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</si>
  <si>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</si>
  <si>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</si>
  <si>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</si>
  <si>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</si>
  <si>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</si>
  <si>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</si>
  <si>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</si>
  <si>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</si>
  <si>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</si>
  <si>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</si>
  <si>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</si>
  <si>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</si>
  <si>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</si>
  <si>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</si>
  <si>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</si>
  <si>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</si>
  <si>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</si>
  <si>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</si>
  <si>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</si>
  <si>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</si>
  <si>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</si>
  <si>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</si>
  <si>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</si>
  <si>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</si>
  <si>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</si>
  <si>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</si>
  <si>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</si>
  <si>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</si>
  <si>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</si>
  <si>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</si>
  <si>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</si>
  <si>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</si>
  <si>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</si>
  <si>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</si>
  <si>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</si>
  <si>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</si>
  <si>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</si>
  <si>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</si>
  <si>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</si>
  <si>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</si>
  <si>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</si>
  <si>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</si>
  <si>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</si>
  <si>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</si>
  <si>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</si>
  <si>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</si>
  <si>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</si>
  <si>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</si>
  <si>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</si>
  <si>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</si>
  <si>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</si>
  <si>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</si>
  <si>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</si>
  <si>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</si>
  <si>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</si>
  <si>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</si>
  <si>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</si>
  <si>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</si>
  <si>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</si>
  <si>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</si>
  <si>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</si>
  <si>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</si>
  <si>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</si>
  <si>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</si>
  <si>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</si>
  <si>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</si>
  <si>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</si>
  <si>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</si>
  <si>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</si>
  <si>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</si>
  <si>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</si>
  <si>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</si>
  <si>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</si>
  <si>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</si>
  <si>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</si>
  <si>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</si>
  <si>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</si>
  <si>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</si>
  <si>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</si>
  <si>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</si>
  <si>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</si>
  <si>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</si>
  <si>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</si>
  <si>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</si>
  <si>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</si>
  <si>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</si>
  <si>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</si>
  <si>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</si>
  <si>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</si>
  <si>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</si>
  <si>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</si>
  <si>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</si>
  <si>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</si>
  <si>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</si>
  <si>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</si>
  <si>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</si>
  <si>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</si>
  <si>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</si>
  <si>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</si>
  <si>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</si>
  <si>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</si>
  <si>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</si>
  <si>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</si>
  <si>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</si>
  <si>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</si>
  <si>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</si>
  <si>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</si>
  <si>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</si>
  <si>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</si>
  <si>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</si>
  <si>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</si>
  <si>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</si>
  <si>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</si>
  <si>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</si>
  <si>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</si>
  <si>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</si>
  <si>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</si>
  <si>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</si>
  <si>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</si>
  <si>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</si>
  <si>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</si>
  <si>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</si>
  <si>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</si>
  <si>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</si>
  <si>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</si>
  <si>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</si>
  <si>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</si>
  <si>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</si>
  <si>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</si>
  <si>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</si>
  <si>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</si>
  <si>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</si>
  <si>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</si>
  <si>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</si>
  <si>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</si>
  <si>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</si>
  <si>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</si>
  <si>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</si>
  <si>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</si>
  <si>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</si>
  <si>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</si>
  <si>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</si>
  <si>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</si>
  <si>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</si>
  <si>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</si>
  <si>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</si>
  <si>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</si>
  <si>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</si>
  <si>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</si>
  <si>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</si>
  <si>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</si>
  <si>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</si>
  <si>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</si>
  <si>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</si>
  <si>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</si>
  <si>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</si>
  <si>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</si>
  <si>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</si>
  <si>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</si>
  <si>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</si>
  <si>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</si>
  <si>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</si>
  <si>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</si>
  <si>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</si>
  <si>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</si>
  <si>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</si>
  <si>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</si>
  <si>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</si>
  <si>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</si>
  <si>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</si>
  <si>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</si>
  <si>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</si>
  <si>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</si>
  <si>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</si>
  <si>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</si>
  <si>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</si>
  <si>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</si>
  <si>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</si>
  <si>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</si>
  <si>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</si>
  <si>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</si>
  <si>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</si>
  <si>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</si>
  <si>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</si>
  <si>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</si>
  <si>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</si>
  <si>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</si>
  <si>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</si>
  <si>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</si>
  <si>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</si>
  <si>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</si>
  <si>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</si>
  <si>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</si>
  <si>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</si>
  <si>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</si>
  <si>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</si>
  <si>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</si>
  <si>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</si>
  <si>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</si>
  <si>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</si>
  <si>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</si>
  <si>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</si>
  <si>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</si>
  <si>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</si>
  <si>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</si>
  <si>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</si>
  <si>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</si>
  <si>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</si>
  <si>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</si>
  <si>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</si>
  <si>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</si>
  <si>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</si>
  <si>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</si>
  <si>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</si>
  <si>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</si>
  <si>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</si>
  <si>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</si>
  <si>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</si>
  <si>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</si>
  <si>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</si>
  <si>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</si>
  <si>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</si>
  <si>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</si>
  <si>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</si>
  <si>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</si>
  <si>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</si>
  <si>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</si>
  <si>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</si>
  <si>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</si>
  <si>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</si>
  <si>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</si>
  <si>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</si>
  <si>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</si>
  <si>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</si>
  <si>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</si>
  <si>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</si>
  <si>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</si>
  <si>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</si>
  <si>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</si>
  <si>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</si>
  <si>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</si>
  <si>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</si>
  <si>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</si>
  <si>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</si>
  <si>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</si>
  <si>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</si>
  <si>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</si>
  <si>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</si>
  <si>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</si>
  <si>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</si>
  <si>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</si>
  <si>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</si>
  <si>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</si>
  <si>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</si>
  <si>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</si>
  <si>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</si>
  <si>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</si>
  <si>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</si>
  <si>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</si>
  <si>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</si>
  <si>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</si>
  <si>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</si>
  <si>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</si>
  <si>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</si>
  <si>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</si>
  <si>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</si>
  <si>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</si>
  <si>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</si>
  <si>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</si>
  <si>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</si>
  <si>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</si>
  <si>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</si>
  <si>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</si>
  <si>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</si>
  <si>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</si>
  <si>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</si>
  <si>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</si>
  <si>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</si>
  <si>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</si>
  <si>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</si>
  <si>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</si>
  <si>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</si>
  <si>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</si>
  <si>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</si>
  <si>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</si>
  <si>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</si>
  <si>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</si>
  <si>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</si>
  <si>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</si>
  <si>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</si>
  <si>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</si>
  <si>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</si>
  <si>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</si>
  <si>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</si>
  <si>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</si>
  <si>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</si>
  <si>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</si>
  <si>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</si>
  <si>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</si>
  <si>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</si>
  <si>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</si>
  <si>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</si>
  <si>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</si>
  <si>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</si>
  <si>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</si>
  <si>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</si>
  <si>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</si>
  <si>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</si>
  <si>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</si>
  <si>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</si>
  <si>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</si>
  <si>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</si>
  <si>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</si>
  <si>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</si>
  <si>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</si>
  <si>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</si>
  <si>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</si>
  <si>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</si>
  <si>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</si>
  <si>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</si>
  <si>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</si>
  <si>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</si>
  <si>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</si>
  <si>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</si>
  <si>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</si>
  <si>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</si>
  <si>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</si>
  <si>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</si>
  <si>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</si>
  <si>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</si>
  <si>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</si>
  <si>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</si>
  <si>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</si>
  <si>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</si>
  <si>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</si>
  <si>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</si>
  <si>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</si>
  <si>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</si>
  <si>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</si>
  <si>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</si>
  <si>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</si>
  <si>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</si>
  <si>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</si>
  <si>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</si>
  <si>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</si>
  <si>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</si>
  <si>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</si>
  <si>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</si>
  <si>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</si>
  <si>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</si>
  <si>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</si>
  <si>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</si>
  <si>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</si>
  <si>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</si>
  <si>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</si>
  <si>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</si>
  <si>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</si>
  <si>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</si>
  <si>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</si>
  <si>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</si>
  <si>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</si>
  <si>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</si>
  <si>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</si>
  <si>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</si>
  <si>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</si>
  <si>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</si>
  <si>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</si>
  <si>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</si>
  <si>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</si>
  <si>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</si>
  <si>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</si>
  <si>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</si>
  <si>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</si>
  <si>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</si>
  <si>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</si>
  <si>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</si>
  <si>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</si>
  <si>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</si>
  <si>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</si>
  <si>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</si>
  <si>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</si>
  <si>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</si>
  <si>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</si>
  <si>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</si>
  <si>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</si>
  <si>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</si>
  <si>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</si>
  <si>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</si>
  <si>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</si>
  <si>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</si>
  <si>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</si>
  <si>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</si>
  <si>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</si>
  <si>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</si>
  <si>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</si>
  <si>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</si>
  <si>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</si>
  <si>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</si>
  <si>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</si>
  <si>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</si>
  <si>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</si>
  <si>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</si>
  <si>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</si>
  <si>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</si>
  <si>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</si>
  <si>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</si>
  <si>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</si>
  <si>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</si>
  <si>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</si>
  <si>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</si>
  <si>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</si>
  <si>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</si>
  <si>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</si>
  <si>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</si>
  <si>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</si>
  <si>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</si>
  <si>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</si>
  <si>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</si>
  <si>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</si>
  <si>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</si>
  <si>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</si>
  <si>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</si>
  <si>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</si>
  <si>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</si>
  <si>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</si>
  <si>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</si>
  <si>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</si>
  <si>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</si>
  <si>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</si>
  <si>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</si>
  <si>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</si>
  <si>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</si>
  <si>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</si>
  <si>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</si>
  <si>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</si>
  <si>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</si>
  <si>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</si>
  <si>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</si>
  <si>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</si>
  <si>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</si>
  <si>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</si>
  <si>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</si>
  <si>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</si>
  <si>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</si>
  <si>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</si>
  <si>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</si>
  <si>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</si>
  <si>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</si>
  <si>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</si>
  <si>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</si>
  <si>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</si>
  <si>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</si>
  <si>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</si>
  <si>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</si>
  <si>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</si>
  <si>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</si>
  <si>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</si>
  <si>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</si>
  <si>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</si>
  <si>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</si>
  <si>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</si>
  <si>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</si>
  <si>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</si>
  <si>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</si>
  <si>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</si>
  <si>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</si>
  <si>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</si>
  <si>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</si>
  <si>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</si>
  <si>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</si>
  <si>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</si>
  <si>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</si>
  <si>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</si>
  <si>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</si>
  <si>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</si>
  <si>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</si>
  <si>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</si>
  <si>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</si>
  <si>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</si>
  <si>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</si>
  <si>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</si>
  <si>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</si>
  <si>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</si>
  <si>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</si>
  <si>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</si>
  <si>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</si>
  <si>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</si>
  <si>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</si>
  <si>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</si>
  <si>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</si>
  <si>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</si>
  <si>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</si>
  <si>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</si>
  <si>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</si>
  <si>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</si>
  <si>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</si>
  <si>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</si>
  <si>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</si>
  <si>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</si>
  <si>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</si>
  <si>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</si>
  <si>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</si>
  <si>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</si>
  <si>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</si>
  <si>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</si>
  <si>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</si>
  <si>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</si>
  <si>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</si>
  <si>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</si>
  <si>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</si>
  <si>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</si>
  <si>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</si>
  <si>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</si>
  <si>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</si>
  <si>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</si>
  <si>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</si>
  <si>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</si>
  <si>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</si>
  <si>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</si>
  <si>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</si>
  <si>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</si>
  <si>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</si>
  <si>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</si>
  <si>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</si>
  <si>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</si>
  <si>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</si>
  <si>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</si>
  <si>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</si>
  <si>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</si>
  <si>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</si>
  <si>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</si>
  <si>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</si>
  <si>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</si>
  <si>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</si>
  <si>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</si>
  <si>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</si>
  <si>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</si>
  <si>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</si>
  <si>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</si>
  <si>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</si>
  <si>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</si>
  <si>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</si>
  <si>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</si>
  <si>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</si>
  <si>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</si>
  <si>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</si>
  <si>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</si>
  <si>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</si>
  <si>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</si>
  <si>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</si>
  <si>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</si>
  <si>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</si>
  <si>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</si>
  <si>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</si>
  <si>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</si>
  <si>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</si>
  <si>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</si>
  <si>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</si>
  <si>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</si>
  <si>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</si>
  <si>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</si>
  <si>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</si>
  <si>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</si>
  <si>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</si>
  <si>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</si>
  <si>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</si>
  <si>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</si>
  <si>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</si>
  <si>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</si>
  <si>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</si>
  <si>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</si>
  <si>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</si>
  <si>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</si>
  <si>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</si>
  <si>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</si>
  <si>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</si>
  <si>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</si>
  <si>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</si>
  <si>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</si>
  <si>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</si>
  <si>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</si>
  <si>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</si>
  <si>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</si>
  <si>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</si>
  <si>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</si>
  <si>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</si>
  <si>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</si>
  <si>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</si>
  <si>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</si>
  <si>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</si>
  <si>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</si>
  <si>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</si>
  <si>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</si>
  <si>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</si>
  <si>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</si>
  <si>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</si>
  <si>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</si>
  <si>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</si>
  <si>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</si>
  <si>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</si>
  <si>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</si>
  <si>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</si>
  <si>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</si>
  <si>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</si>
  <si>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</si>
  <si>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</si>
  <si>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</si>
  <si>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</si>
  <si>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</si>
  <si>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</si>
  <si>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</si>
  <si>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</si>
  <si>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</si>
  <si>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</si>
  <si>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</si>
  <si>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</si>
  <si>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</si>
  <si>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</si>
  <si>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</si>
  <si>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</si>
  <si>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</si>
  <si>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</si>
  <si>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</si>
  <si>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</si>
  <si>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</si>
  <si>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</si>
  <si>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</si>
  <si>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</si>
  <si>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</si>
  <si>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</si>
  <si>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</si>
  <si>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</si>
  <si>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</si>
  <si>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</si>
  <si>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</si>
  <si>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</si>
  <si>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</si>
  <si>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</si>
  <si>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</si>
  <si>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</si>
  <si>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</si>
  <si>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</si>
  <si>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</si>
  <si>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</si>
  <si>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</si>
  <si>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</si>
  <si>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</si>
  <si>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</si>
  <si>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</si>
  <si>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</si>
  <si>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</si>
  <si>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</si>
  <si>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</si>
  <si>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</si>
  <si>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</si>
  <si>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</si>
  <si>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</si>
  <si>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</si>
  <si>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</si>
  <si>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</si>
  <si>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</si>
  <si>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</si>
  <si>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</si>
  <si>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</si>
  <si>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</si>
  <si>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</si>
  <si>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</si>
  <si>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</si>
  <si>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</si>
  <si>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</si>
  <si>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</si>
  <si>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</si>
  <si>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</si>
  <si>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</si>
  <si>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</si>
  <si>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</si>
  <si>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</si>
  <si>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</si>
  <si>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</si>
  <si>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</si>
  <si>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</si>
  <si>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</si>
  <si>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</si>
  <si>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</si>
  <si>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</si>
  <si>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</si>
  <si>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</si>
  <si>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</si>
  <si>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</si>
  <si>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</si>
  <si>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</si>
  <si>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</si>
  <si>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</si>
  <si>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</si>
  <si>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</si>
  <si>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</si>
  <si>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</si>
  <si>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</si>
  <si>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</si>
  <si>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</si>
  <si>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</si>
  <si>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</si>
  <si>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</si>
  <si>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</si>
  <si>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</si>
  <si>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</si>
  <si>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</si>
  <si>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</si>
  <si>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</si>
  <si>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</si>
  <si>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</si>
  <si>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</si>
  <si>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</si>
  <si>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</si>
  <si>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</si>
  <si>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</si>
  <si>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</si>
  <si>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</si>
  <si>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</si>
  <si>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</si>
  <si>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</si>
  <si>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</si>
  <si>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</si>
  <si>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</si>
  <si>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</si>
  <si>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</si>
  <si>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</si>
  <si>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</si>
  <si>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</si>
  <si>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</si>
  <si>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</si>
  <si>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</si>
  <si>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</si>
  <si>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</si>
  <si>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</si>
  <si>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</si>
  <si>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</si>
  <si>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</si>
  <si>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</si>
  <si>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</si>
  <si>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</si>
  <si>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</si>
  <si>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</si>
  <si>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</si>
  <si>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</si>
  <si>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</si>
  <si>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</si>
  <si>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</si>
  <si>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</si>
  <si>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</si>
  <si>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</si>
  <si>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</si>
  <si>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</si>
  <si>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</si>
  <si>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</si>
  <si>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</si>
  <si>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</si>
  <si>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</si>
  <si>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</si>
  <si>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</si>
  <si>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</si>
  <si>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</si>
  <si>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</si>
  <si>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</si>
  <si>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</si>
  <si>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</si>
  <si>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</si>
  <si>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</si>
  <si>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</si>
  <si>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</si>
  <si>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</si>
  <si>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</si>
  <si>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</si>
  <si>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</si>
  <si>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</si>
  <si>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</si>
  <si>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</si>
  <si>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</si>
  <si>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</si>
  <si>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</si>
  <si>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</si>
  <si>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</si>
  <si>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</si>
  <si>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</si>
  <si>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</si>
  <si>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</si>
  <si>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</si>
  <si>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</si>
  <si>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</si>
  <si>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</si>
  <si>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</si>
  <si>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</si>
  <si>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</si>
  <si>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</si>
  <si>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</si>
  <si>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</si>
  <si>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</si>
  <si>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</si>
  <si>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</si>
  <si>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</si>
  <si>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</si>
  <si>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</si>
  <si>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</si>
  <si>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</si>
  <si>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</si>
  <si>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</si>
  <si>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</si>
  <si>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</si>
  <si>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</si>
  <si>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</si>
  <si>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</si>
  <si>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</si>
  <si>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</si>
  <si>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</si>
  <si>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</si>
  <si>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</si>
  <si>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</si>
  <si>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</si>
  <si>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</si>
  <si>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</si>
  <si>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</si>
  <si>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</si>
  <si>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</si>
  <si>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</si>
  <si>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</si>
  <si>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</si>
  <si>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</si>
  <si>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</si>
  <si>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</si>
  <si>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</si>
  <si>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</si>
  <si>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</si>
  <si>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</si>
  <si>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</si>
  <si>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</si>
  <si>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</si>
  <si>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</si>
  <si>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</si>
  <si>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</si>
  <si>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</si>
  <si>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</si>
  <si>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</si>
  <si>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</si>
  <si>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</si>
  <si>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</si>
  <si>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</si>
  <si>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</si>
  <si>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</si>
  <si>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</si>
  <si>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</si>
  <si>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</si>
  <si>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</si>
  <si>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</si>
  <si>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</si>
  <si>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</si>
  <si>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</si>
  <si>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</si>
  <si>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</si>
  <si>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</si>
  <si>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</si>
  <si>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</si>
  <si>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</si>
  <si>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</si>
  <si>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</si>
  <si>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</si>
  <si>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</si>
  <si>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</si>
  <si>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</si>
  <si>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</si>
  <si>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</si>
  <si>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</si>
  <si>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</si>
  <si>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</si>
  <si>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</si>
  <si>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</si>
  <si>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</si>
  <si>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</si>
  <si>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</si>
  <si>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</si>
  <si>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</si>
  <si>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</si>
  <si>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</si>
  <si>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</si>
  <si>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</si>
  <si>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</si>
  <si>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</si>
  <si>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</si>
  <si>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</si>
  <si>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</si>
  <si>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</si>
  <si>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</si>
  <si>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</si>
  <si>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</si>
  <si>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</si>
  <si>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</si>
  <si>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</si>
  <si>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</si>
  <si>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</si>
  <si>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</si>
  <si>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</si>
  <si>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</si>
  <si>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</si>
  <si>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</si>
  <si>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</si>
  <si>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</si>
  <si>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</si>
  <si>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</si>
  <si>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</si>
  <si>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</si>
  <si>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</si>
  <si>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</si>
  <si>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</si>
  <si>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</si>
  <si>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</si>
  <si>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</si>
  <si>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</si>
  <si>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</si>
  <si>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</si>
  <si>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</si>
  <si>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</si>
  <si>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</si>
  <si>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</si>
  <si>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</si>
  <si>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</si>
  <si>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</si>
  <si>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</si>
  <si>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</si>
  <si>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</si>
  <si>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</si>
  <si>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</si>
  <si>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</si>
  <si>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</si>
  <si>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</si>
  <si>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</si>
  <si>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</si>
  <si>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</si>
  <si>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</si>
  <si>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</si>
  <si>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</si>
  <si>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</si>
  <si>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</si>
  <si>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</si>
  <si>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</si>
  <si>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</si>
  <si>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</si>
  <si>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</si>
  <si>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</si>
  <si>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</si>
  <si>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</si>
  <si>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</si>
  <si>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</si>
  <si>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</si>
  <si>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</si>
  <si>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</si>
  <si>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</si>
  <si>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</si>
  <si>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</si>
  <si>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</si>
  <si>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</si>
  <si>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</si>
  <si>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</si>
  <si>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</si>
  <si>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</si>
  <si>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</si>
  <si>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</si>
  <si>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</si>
  <si>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</si>
  <si>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</si>
  <si>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</si>
  <si>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</si>
  <si>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</si>
  <si>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</si>
  <si>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</si>
  <si>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</si>
  <si>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</si>
  <si>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</si>
  <si>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</si>
  <si>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</si>
  <si>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</si>
  <si>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</si>
  <si>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</si>
  <si>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</si>
  <si>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</si>
  <si>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</si>
  <si>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</si>
  <si>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</si>
  <si>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</si>
  <si>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</si>
  <si>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</si>
  <si>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</si>
  <si>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</si>
  <si>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</si>
  <si>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</si>
  <si>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</si>
  <si>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</si>
  <si>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</si>
  <si>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</si>
  <si>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</si>
  <si>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</si>
  <si>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</si>
  <si>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</si>
  <si>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</si>
  <si>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</si>
  <si>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</si>
  <si>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</si>
  <si>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</si>
  <si>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</si>
  <si>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</si>
  <si>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</si>
  <si>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</si>
  <si>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</si>
  <si>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</si>
  <si>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</si>
  <si>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</si>
  <si>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</si>
  <si>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</si>
  <si>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</si>
  <si>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</si>
  <si>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</si>
  <si>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</si>
  <si>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</si>
  <si>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</si>
  <si>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</si>
  <si>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</si>
  <si>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</si>
  <si>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</si>
  <si>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</si>
  <si>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</si>
  <si>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</si>
  <si>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</si>
  <si>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</si>
  <si>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</si>
  <si>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</si>
  <si>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</si>
  <si>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</si>
  <si>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</si>
  <si>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</si>
  <si>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</si>
  <si>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</si>
  <si>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</si>
  <si>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</si>
  <si>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</si>
  <si>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</si>
  <si>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</si>
  <si>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</si>
  <si>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</si>
  <si>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</si>
  <si>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</si>
  <si>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</si>
  <si>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</si>
  <si>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</si>
  <si>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</si>
  <si>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</si>
  <si>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</si>
  <si>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</si>
  <si>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</si>
  <si>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</si>
  <si>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</si>
  <si>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</si>
  <si>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</si>
  <si>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</si>
  <si>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</si>
  <si>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</si>
  <si>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</si>
  <si>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</si>
  <si>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</si>
  <si>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</si>
  <si>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</si>
  <si>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</si>
  <si>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</si>
  <si>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</si>
  <si>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</si>
  <si>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</si>
  <si>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</si>
  <si>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</si>
  <si>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</si>
  <si>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</si>
  <si>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</si>
  <si>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</si>
  <si>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</si>
  <si>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</si>
  <si>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</si>
  <si>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</si>
  <si>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</si>
  <si>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</si>
  <si>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</si>
  <si>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</si>
  <si>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</si>
  <si>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</si>
  <si>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</si>
  <si>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</si>
  <si>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</si>
  <si>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</si>
  <si>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</si>
  <si>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</si>
  <si>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</si>
  <si>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</si>
  <si>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</si>
  <si>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</si>
  <si>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</si>
  <si>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</si>
  <si>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</si>
  <si>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</si>
  <si>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</si>
  <si>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</si>
  <si>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</si>
  <si>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</si>
  <si>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</si>
  <si>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</si>
  <si>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</si>
  <si>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</si>
  <si>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</si>
  <si>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</si>
  <si>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</si>
  <si>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</si>
  <si>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</si>
  <si>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</si>
  <si>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</si>
  <si>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</si>
  <si>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</si>
  <si>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</si>
  <si>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</si>
  <si>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</si>
  <si>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</si>
  <si>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</si>
  <si>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</si>
  <si>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</si>
  <si>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</si>
  <si>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</si>
  <si>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</si>
  <si>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</si>
  <si>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</si>
  <si>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</si>
  <si>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</si>
  <si>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</si>
  <si>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</si>
  <si>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</si>
  <si>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</si>
  <si>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</si>
  <si>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</si>
  <si>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</si>
  <si>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</si>
  <si>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</si>
  <si>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</si>
  <si>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</si>
  <si>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</si>
  <si>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</si>
  <si>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</si>
  <si>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</si>
  <si>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</si>
  <si>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</si>
  <si>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</si>
  <si>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</si>
  <si>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</si>
  <si>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</si>
  <si>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</si>
  <si>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</si>
  <si>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</si>
  <si>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</si>
  <si>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</si>
  <si>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</si>
  <si>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</si>
  <si>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</si>
  <si>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</si>
  <si>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</si>
  <si>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</si>
  <si>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</si>
  <si>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</si>
  <si>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</si>
  <si>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</si>
  <si>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</si>
  <si>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</si>
  <si>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</si>
  <si>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</si>
  <si>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</si>
  <si>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</si>
  <si>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</si>
  <si>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</si>
  <si>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</si>
  <si>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</si>
  <si>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</si>
  <si>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</si>
  <si>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</si>
  <si>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</si>
  <si>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</si>
  <si>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</si>
  <si>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</si>
  <si>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</si>
  <si>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</si>
  <si>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</si>
  <si>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</si>
  <si>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</si>
  <si>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</si>
  <si>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</si>
  <si>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</si>
  <si>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</si>
  <si>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</si>
  <si>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</si>
  <si>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</si>
  <si>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</si>
  <si>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</si>
  <si>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</si>
  <si>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</si>
  <si>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</si>
  <si>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</si>
  <si>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</si>
  <si>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</si>
  <si>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</si>
  <si>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</si>
  <si>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</si>
  <si>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</si>
  <si>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</si>
  <si>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</si>
  <si>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</si>
  <si>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</si>
  <si>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</si>
  <si>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</si>
  <si>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</si>
  <si>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</si>
  <si>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</si>
  <si>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</si>
  <si>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</si>
  <si>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</si>
  <si>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</si>
  <si>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</si>
  <si>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</si>
  <si>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</si>
  <si>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</si>
  <si>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</si>
  <si>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</si>
  <si>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</si>
  <si>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</si>
  <si>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</si>
  <si>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</si>
  <si>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</si>
  <si>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</si>
  <si>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</si>
  <si>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</si>
  <si>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</si>
  <si>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</si>
  <si>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</si>
  <si>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</si>
  <si>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</si>
  <si>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</si>
  <si>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</si>
  <si>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</si>
  <si>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</si>
  <si>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</si>
  <si>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</si>
  <si>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</si>
  <si>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</si>
  <si>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</si>
  <si>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</si>
  <si>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</si>
  <si>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</si>
  <si>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</si>
  <si>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</si>
  <si>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</si>
  <si>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</si>
  <si>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</si>
  <si>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</si>
  <si>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</si>
  <si>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</si>
  <si>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</si>
  <si>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</si>
  <si>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</si>
  <si>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</si>
  <si>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</si>
  <si>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</si>
  <si>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</si>
  <si>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</si>
  <si>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</si>
  <si>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</si>
  <si>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</si>
  <si>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</si>
  <si>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</si>
  <si>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</si>
  <si>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</si>
  <si>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</si>
  <si>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</si>
  <si>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</si>
  <si>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</si>
  <si>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</si>
  <si>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</si>
  <si>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</si>
  <si>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</si>
  <si>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</si>
  <si>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</si>
  <si>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</si>
  <si>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</si>
  <si>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</si>
  <si>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</si>
  <si>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</si>
  <si>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</si>
  <si>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</si>
  <si>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</si>
  <si>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</si>
  <si>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</si>
  <si>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</si>
  <si>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</si>
  <si>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</si>
  <si>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</si>
  <si>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</si>
  <si>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</si>
  <si>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</si>
  <si>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</si>
  <si>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</si>
  <si>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</si>
  <si>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</si>
  <si>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</si>
  <si>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</si>
  <si>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</si>
  <si>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</si>
  <si>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</si>
  <si>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</si>
  <si>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</si>
  <si>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</si>
  <si>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</si>
  <si>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</si>
  <si>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</si>
  <si>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</si>
  <si>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</si>
  <si>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</si>
  <si>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</si>
  <si>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</si>
  <si>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</si>
  <si>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</si>
  <si>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</si>
  <si>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</si>
  <si>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</si>
  <si>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</si>
  <si>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</si>
  <si>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</si>
  <si>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</si>
  <si>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</si>
  <si>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</si>
  <si>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</si>
  <si>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</si>
  <si>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</si>
  <si>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</si>
  <si>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</si>
  <si>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</si>
  <si>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</si>
  <si>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</si>
  <si>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</si>
  <si>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</si>
  <si>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</si>
  <si>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</si>
  <si>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</si>
  <si>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</si>
  <si>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</si>
  <si>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</si>
  <si>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</si>
  <si>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</si>
  <si>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</si>
  <si>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</si>
  <si>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</si>
  <si>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</si>
  <si>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</si>
  <si>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</si>
  <si>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</si>
  <si>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</si>
  <si>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</si>
  <si>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</si>
  <si>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</si>
  <si>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</si>
  <si>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</si>
  <si>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</si>
  <si>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</si>
  <si>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</si>
  <si>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</si>
  <si>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</si>
  <si>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</si>
  <si>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</si>
  <si>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</si>
  <si>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</si>
  <si>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</si>
  <si>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</si>
  <si>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</si>
  <si>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</si>
  <si>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</si>
  <si>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</si>
  <si>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</si>
  <si>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</si>
  <si>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</si>
  <si>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</si>
  <si>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</si>
  <si>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</si>
  <si>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</si>
  <si>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</si>
  <si>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</si>
  <si>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</si>
  <si>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</si>
  <si>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</si>
  <si>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</si>
  <si>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</si>
  <si>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</si>
  <si>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</si>
  <si>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</si>
  <si>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</si>
  <si>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</si>
  <si>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</si>
  <si>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</si>
  <si>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</si>
  <si>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</si>
  <si>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</si>
  <si>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</si>
  <si>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</si>
  <si>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</si>
  <si>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</si>
  <si>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</si>
  <si>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</si>
  <si>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</si>
  <si>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</si>
  <si>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</si>
  <si>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</si>
  <si>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</si>
  <si>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</si>
  <si>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</si>
  <si>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</si>
  <si>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</si>
  <si>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</si>
  <si>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</si>
  <si>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</si>
  <si>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</si>
  <si>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</si>
  <si>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</si>
  <si>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</si>
  <si>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</si>
  <si>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</si>
  <si>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</si>
  <si>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</si>
  <si>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</si>
  <si>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</si>
  <si>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</si>
  <si>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</si>
  <si>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</si>
  <si>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</si>
  <si>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</si>
  <si>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</si>
  <si>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</si>
  <si>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</si>
  <si>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</si>
  <si>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</si>
  <si>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</si>
  <si>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</si>
  <si>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</si>
  <si>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</si>
  <si>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</si>
  <si>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</si>
  <si>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</si>
  <si>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</si>
  <si>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</si>
  <si>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</si>
  <si>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</si>
  <si>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</si>
  <si>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</si>
  <si>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</si>
  <si>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</si>
  <si>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</si>
  <si>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</si>
  <si>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</si>
  <si>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</si>
  <si>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</si>
  <si>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</si>
  <si>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</si>
  <si>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</si>
  <si>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</si>
  <si>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</si>
  <si>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</si>
  <si>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</si>
  <si>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</si>
  <si>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</si>
  <si>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</si>
  <si>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</si>
  <si>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</si>
  <si>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</si>
  <si>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</si>
  <si>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</si>
  <si>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</si>
  <si>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</si>
  <si>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</si>
  <si>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</si>
  <si>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</si>
  <si>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</si>
  <si>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</si>
  <si>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</si>
  <si>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</si>
  <si>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</si>
  <si>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</si>
  <si>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</si>
  <si>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</si>
  <si>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</si>
  <si>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</si>
  <si>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</si>
  <si>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</si>
  <si>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</si>
  <si>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</si>
  <si>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</si>
  <si>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</si>
  <si>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</si>
  <si>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</si>
  <si>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</si>
  <si>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</si>
  <si>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</si>
  <si>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</si>
  <si>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</si>
  <si>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</si>
  <si>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</si>
  <si>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</si>
  <si>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</si>
  <si>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</si>
  <si>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</si>
  <si>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</si>
  <si>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</si>
  <si>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</si>
  <si>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</si>
  <si>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</si>
  <si>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</si>
  <si>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</si>
  <si>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</si>
  <si>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</si>
  <si>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</si>
  <si>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</si>
  <si>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</si>
  <si>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</si>
  <si>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</si>
  <si>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</si>
  <si>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</si>
  <si>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</si>
  <si>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</si>
  <si>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</si>
  <si>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</si>
  <si>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</si>
  <si>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</si>
  <si>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</si>
  <si>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</si>
  <si>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</si>
  <si>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</si>
  <si>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</si>
  <si>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</si>
  <si>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</si>
  <si>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</si>
  <si>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</si>
  <si>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</si>
  <si>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</si>
  <si>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</si>
  <si>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</si>
  <si>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</si>
  <si>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</si>
  <si>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</si>
  <si>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</si>
  <si>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</si>
  <si>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</si>
  <si>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</si>
  <si>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</si>
  <si>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</si>
  <si>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</si>
  <si>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</si>
  <si>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</si>
  <si>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</si>
  <si>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</si>
  <si>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</si>
  <si>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</si>
  <si>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</si>
  <si>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</si>
  <si>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</si>
  <si>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</si>
  <si>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</si>
  <si>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</si>
  <si>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</si>
  <si>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</si>
  <si>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</si>
  <si>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</si>
  <si>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</si>
  <si>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</si>
  <si>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</si>
  <si>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</si>
  <si>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</si>
  <si>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</si>
  <si>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</si>
  <si>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</si>
  <si>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</si>
  <si>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</si>
  <si>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</si>
  <si>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</si>
  <si>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</si>
  <si>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</si>
  <si>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</si>
  <si>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</si>
  <si>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</si>
  <si>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</si>
  <si>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</si>
  <si>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</si>
  <si>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</si>
  <si>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</si>
  <si>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</si>
  <si>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</si>
  <si>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</si>
  <si>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</si>
  <si>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</si>
  <si>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</si>
  <si>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</si>
  <si>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</si>
  <si>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</si>
  <si>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</si>
  <si>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</si>
  <si>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</si>
  <si>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</si>
  <si>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</si>
  <si>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</si>
  <si>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</si>
  <si>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</si>
  <si>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</si>
  <si>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</si>
  <si>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</si>
  <si>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</si>
  <si>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</si>
  <si>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</si>
  <si>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</si>
  <si>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</si>
  <si>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</si>
  <si>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</si>
  <si>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</si>
  <si>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</si>
  <si>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</si>
  <si>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</si>
  <si>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</si>
  <si>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</si>
  <si>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</si>
  <si>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</si>
  <si>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</si>
  <si>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</si>
  <si>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</si>
  <si>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</si>
  <si>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</si>
  <si>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</si>
  <si>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</si>
  <si>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</si>
  <si>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</si>
  <si>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</si>
  <si>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</si>
  <si>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</si>
  <si>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</si>
  <si>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</si>
  <si>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</si>
  <si>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</si>
  <si>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</si>
  <si>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</si>
  <si>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</si>
  <si>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</si>
  <si>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</si>
  <si>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</si>
  <si>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</si>
  <si>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</si>
  <si>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</si>
  <si>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</si>
  <si>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</si>
  <si>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</si>
  <si>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</si>
  <si>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</si>
  <si>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</si>
  <si>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</si>
  <si>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</si>
  <si>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</si>
  <si>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</si>
  <si>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</si>
  <si>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</si>
  <si>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</si>
  <si>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</si>
  <si>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</si>
  <si>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</si>
  <si>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</si>
  <si>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</si>
  <si>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</si>
  <si>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</si>
  <si>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</si>
  <si>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</si>
  <si>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</si>
  <si>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</si>
  <si>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</si>
  <si>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</si>
  <si>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</si>
  <si>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</si>
  <si>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</si>
  <si>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</si>
  <si>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</si>
  <si>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</si>
  <si>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</si>
  <si>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</si>
  <si>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</si>
  <si>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</si>
  <si>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</si>
  <si>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</si>
  <si>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</si>
  <si>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</si>
  <si>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</si>
  <si>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</si>
  <si>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</si>
  <si>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</si>
  <si>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</si>
  <si>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</si>
  <si>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</si>
  <si>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</si>
  <si>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</si>
  <si>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</si>
  <si>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</si>
  <si>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</si>
  <si>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</si>
  <si>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</si>
  <si>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</si>
  <si>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</si>
  <si>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</si>
  <si>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</si>
  <si>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</si>
  <si>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</si>
  <si>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</si>
  <si>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</si>
  <si>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</si>
  <si>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</si>
  <si>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</si>
  <si>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</si>
  <si>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</si>
  <si>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</si>
  <si>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</si>
  <si>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</si>
  <si>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</si>
  <si>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</si>
  <si>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</si>
  <si>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</si>
  <si>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</si>
  <si>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</si>
  <si>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</si>
  <si>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</si>
  <si>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</si>
  <si>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</si>
  <si>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</si>
  <si>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</si>
  <si>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</si>
  <si>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</si>
  <si>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</si>
  <si>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</si>
  <si>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</si>
  <si>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</si>
  <si>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</si>
  <si>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</si>
  <si>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</si>
  <si>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</si>
  <si>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</si>
  <si>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</si>
  <si>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</si>
  <si>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</si>
  <si>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</si>
  <si>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</si>
  <si>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</si>
  <si>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</si>
  <si>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</si>
  <si>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</si>
  <si>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</si>
  <si>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</si>
  <si>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</si>
  <si>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</si>
  <si>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</si>
  <si>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</si>
  <si>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</si>
  <si>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</si>
  <si>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</si>
  <si>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</si>
  <si>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</si>
  <si>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</si>
  <si>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</si>
  <si>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</si>
  <si>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</si>
  <si>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</si>
  <si>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</si>
  <si>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</si>
  <si>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</si>
  <si>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</si>
  <si>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</si>
  <si>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</si>
  <si>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</si>
  <si>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</si>
  <si>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</si>
  <si>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</si>
  <si>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</si>
  <si>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</si>
  <si>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</si>
  <si>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</si>
  <si>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</si>
  <si>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</si>
  <si>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</si>
  <si>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</si>
  <si>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</si>
  <si>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</si>
  <si>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</si>
  <si>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</si>
  <si>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</si>
  <si>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</si>
  <si>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</si>
  <si>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</si>
  <si>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</si>
  <si>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</si>
  <si>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</si>
  <si>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</si>
  <si>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</si>
  <si>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</si>
  <si>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</si>
  <si>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</si>
  <si>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</si>
  <si>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</si>
  <si>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</si>
  <si>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</si>
  <si>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</si>
  <si>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</si>
  <si>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</si>
  <si>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</si>
  <si>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</si>
  <si>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</si>
  <si>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</si>
  <si>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</si>
  <si>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</si>
  <si>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</si>
  <si>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</si>
  <si>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</si>
  <si>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</si>
  <si>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</si>
  <si>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</si>
  <si>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</si>
  <si>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</si>
  <si>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</si>
  <si>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</si>
  <si>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</si>
  <si>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</si>
  <si>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</si>
  <si>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</si>
  <si>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</si>
  <si>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</si>
  <si>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</si>
  <si>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</si>
  <si>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</si>
  <si>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</si>
  <si>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</si>
  <si>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</si>
  <si>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</si>
  <si>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</si>
  <si>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</si>
  <si>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</si>
  <si>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</si>
  <si>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</si>
  <si>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</si>
  <si>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</si>
  <si>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</si>
  <si>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</si>
  <si>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</si>
  <si>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</si>
  <si>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</si>
  <si>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</si>
  <si>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</si>
  <si>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</si>
  <si>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</si>
  <si>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</si>
  <si>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</si>
  <si>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</si>
  <si>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</si>
  <si>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</si>
  <si>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</si>
  <si>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</si>
  <si>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</si>
  <si>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</si>
  <si>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</si>
  <si>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</si>
  <si>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</si>
  <si>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</si>
  <si>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</si>
  <si>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</si>
  <si>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</si>
  <si>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</si>
  <si>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</si>
  <si>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</si>
  <si>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</si>
  <si>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</si>
  <si>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</si>
  <si>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</si>
  <si>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</si>
  <si>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</si>
  <si>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</si>
  <si>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</si>
  <si>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</si>
  <si>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</si>
  <si>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</si>
  <si>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</si>
  <si>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</si>
  <si>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</si>
  <si>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</si>
  <si>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</si>
  <si>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</si>
  <si>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</si>
  <si>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</si>
  <si>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</si>
  <si>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</si>
  <si>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</si>
  <si>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</si>
  <si>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</si>
  <si>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</si>
  <si>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</si>
  <si>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</si>
  <si>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</si>
  <si>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</si>
  <si>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</si>
  <si>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</si>
  <si>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</si>
  <si>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</si>
  <si>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</si>
  <si>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</si>
  <si>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</si>
  <si>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</si>
  <si>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</si>
  <si>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</si>
  <si>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</si>
  <si>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</si>
  <si>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</si>
  <si>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</si>
  <si>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</si>
  <si>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</si>
  <si>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</si>
  <si>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</si>
  <si>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</si>
  <si>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</si>
  <si>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</si>
  <si>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</si>
  <si>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</si>
  <si>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</si>
  <si>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</si>
  <si>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</si>
  <si>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</si>
  <si>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</si>
  <si>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</si>
  <si>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</si>
  <si>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</si>
  <si>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</si>
  <si>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</si>
  <si>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</si>
  <si>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</si>
  <si>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</si>
  <si>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</si>
  <si>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</si>
  <si>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</si>
  <si>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</si>
  <si>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</si>
  <si>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</si>
  <si>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</si>
  <si>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</si>
  <si>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</si>
  <si>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</si>
  <si>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</si>
  <si>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</si>
  <si>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</si>
  <si>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</si>
  <si>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</si>
  <si>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</si>
  <si>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</si>
  <si>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</si>
  <si>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</si>
  <si>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</si>
  <si>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</si>
  <si>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</si>
  <si>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</si>
  <si>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</si>
  <si>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</si>
  <si>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</si>
  <si>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</si>
  <si>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</si>
  <si>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</si>
  <si>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</si>
  <si>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</si>
  <si>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</si>
  <si>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</si>
  <si>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</si>
  <si>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</si>
  <si>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</si>
  <si>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</si>
  <si>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</si>
  <si>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</si>
  <si>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</si>
  <si>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</si>
  <si>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</si>
  <si>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</si>
  <si>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</si>
  <si>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</si>
  <si>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</si>
  <si>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</si>
  <si>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</si>
  <si>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</si>
  <si>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</si>
  <si>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</si>
  <si>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</si>
  <si>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</si>
  <si>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</si>
  <si>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</si>
  <si>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</si>
  <si>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</si>
  <si>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</si>
  <si>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</si>
  <si>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</si>
  <si>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</si>
  <si>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</si>
  <si>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</si>
  <si>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</si>
  <si>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</si>
  <si>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</si>
  <si>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</si>
  <si>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</si>
  <si>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</si>
  <si>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</si>
  <si>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</si>
  <si>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</si>
  <si>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</si>
  <si>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</si>
  <si>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</si>
  <si>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</si>
  <si>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</si>
  <si>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</si>
  <si>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</si>
  <si>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</si>
  <si>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</si>
  <si>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</si>
  <si>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</si>
  <si>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</si>
  <si>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</si>
  <si>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</si>
  <si>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</si>
  <si>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</si>
  <si>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</si>
  <si>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</si>
  <si>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</si>
  <si>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</si>
  <si>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</si>
  <si>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</si>
  <si>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</si>
  <si>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</si>
  <si>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</si>
  <si>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</si>
  <si>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</si>
  <si>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</si>
  <si>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</si>
  <si>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</si>
  <si>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</si>
  <si>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</si>
  <si>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</si>
  <si>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</si>
  <si>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</si>
  <si>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</si>
  <si>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</si>
  <si>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</si>
  <si>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</si>
  <si>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</si>
  <si>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</si>
  <si>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</si>
  <si>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</si>
  <si>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</si>
  <si>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</si>
  <si>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</si>
  <si>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</si>
  <si>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</si>
  <si>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</si>
  <si>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</si>
  <si>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</si>
  <si>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</si>
  <si>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</si>
  <si>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</si>
  <si>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</si>
  <si>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</si>
  <si>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</si>
  <si>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</si>
  <si>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</si>
  <si>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</si>
  <si>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</si>
  <si>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</si>
  <si>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</si>
  <si>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</si>
  <si>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</si>
  <si>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</si>
  <si>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</si>
  <si>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</si>
  <si>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</si>
  <si>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</si>
  <si>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</si>
  <si>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</si>
  <si>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</si>
  <si>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</si>
  <si>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</si>
  <si>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</si>
  <si>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</si>
  <si>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</si>
  <si>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</si>
  <si>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</si>
  <si>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</si>
  <si>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</si>
  <si>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</si>
  <si>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</si>
  <si>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</si>
  <si>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</si>
  <si>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</si>
  <si>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</si>
  <si>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</si>
  <si>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</si>
  <si>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</si>
  <si>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</si>
  <si>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</si>
  <si>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</si>
  <si>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</si>
  <si>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</si>
  <si>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</si>
  <si>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</si>
  <si>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</si>
  <si>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</si>
  <si>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</si>
  <si>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</si>
  <si>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</si>
  <si>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</si>
  <si>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</si>
  <si>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</si>
  <si>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</si>
  <si>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</si>
  <si>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</si>
  <si>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</si>
  <si>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</si>
  <si>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</si>
  <si>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</si>
  <si>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</si>
  <si>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</si>
  <si>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</si>
  <si>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</si>
  <si>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</si>
  <si>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</si>
  <si>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</si>
  <si>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</si>
  <si>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</si>
  <si>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</si>
  <si>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</si>
  <si>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</si>
  <si>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</si>
  <si>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</si>
  <si>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</si>
  <si>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</si>
  <si>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</si>
  <si>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</si>
  <si>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</si>
  <si>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</si>
  <si>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</si>
  <si>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</si>
  <si>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</si>
  <si>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</si>
  <si>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</si>
  <si>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</si>
  <si>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</si>
  <si>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</si>
  <si>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</si>
  <si>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</si>
  <si>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</si>
  <si>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</si>
  <si>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</si>
  <si>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</si>
  <si>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</si>
  <si>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</si>
  <si>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</si>
  <si>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</si>
  <si>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</si>
  <si>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</si>
  <si>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</si>
  <si>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</si>
  <si>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</si>
  <si>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</si>
  <si>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</si>
  <si>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</si>
  <si>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</si>
  <si>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</si>
  <si>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</si>
  <si>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</si>
  <si>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</si>
  <si>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</si>
  <si>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</si>
  <si>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</si>
  <si>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</si>
  <si>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</si>
  <si>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</si>
  <si>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</si>
  <si>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</si>
  <si>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</si>
  <si>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</si>
  <si>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</si>
  <si>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</si>
  <si>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</si>
  <si>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</si>
  <si>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</si>
  <si>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</si>
  <si>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</si>
  <si>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</si>
  <si>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</si>
  <si>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</si>
  <si>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</si>
  <si>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</si>
  <si>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</si>
  <si>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</si>
  <si>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</si>
  <si>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</si>
  <si>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</si>
  <si>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</si>
  <si>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</si>
  <si>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</si>
  <si>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</si>
  <si>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</si>
  <si>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</si>
  <si>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</si>
  <si>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</si>
  <si>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</si>
  <si>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</si>
  <si>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</si>
  <si>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</si>
  <si>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</si>
  <si>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</si>
  <si>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</si>
  <si>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</si>
  <si>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</si>
  <si>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</si>
  <si>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</si>
  <si>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</si>
  <si>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</si>
  <si>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</si>
  <si>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</si>
  <si>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</si>
  <si>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</si>
  <si>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</si>
  <si>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</si>
  <si>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</si>
  <si>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</si>
  <si>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</si>
  <si>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</si>
  <si>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</si>
  <si>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</si>
  <si>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</si>
  <si>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</si>
  <si>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</si>
  <si>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</si>
  <si>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</si>
  <si>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</si>
  <si>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</si>
  <si>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</si>
  <si>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</si>
  <si>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</si>
  <si>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</si>
  <si>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</si>
  <si>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</si>
  <si>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</si>
  <si>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</si>
  <si>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</si>
  <si>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</si>
  <si>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</si>
  <si>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</si>
  <si>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</si>
  <si>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</si>
  <si>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</si>
  <si>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</si>
  <si>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</si>
  <si>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</si>
  <si>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</si>
  <si>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</si>
  <si>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</si>
  <si>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</si>
  <si>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</si>
  <si>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</si>
  <si>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</si>
  <si>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</si>
  <si>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</si>
  <si>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</si>
  <si>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</si>
  <si>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</si>
  <si>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</si>
  <si>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</si>
  <si>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</si>
  <si>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</si>
  <si>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</si>
  <si>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</si>
  <si>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</si>
  <si>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</si>
  <si>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</si>
  <si>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</si>
  <si>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</si>
  <si>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</si>
  <si>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</si>
  <si>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</si>
  <si>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</si>
  <si>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</si>
  <si>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</si>
  <si>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</si>
  <si>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</si>
  <si>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</si>
  <si>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</si>
  <si>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</si>
  <si>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</si>
  <si>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</si>
  <si>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</si>
  <si>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</si>
  <si>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</si>
  <si>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</si>
  <si>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</si>
  <si>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</si>
  <si>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</si>
  <si>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</si>
  <si>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</si>
  <si>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</si>
  <si>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</si>
  <si>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</si>
  <si>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</si>
  <si>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</si>
  <si>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</si>
  <si>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</si>
  <si>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</si>
  <si>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</si>
  <si>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</si>
  <si>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</si>
  <si>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</si>
  <si>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</si>
  <si>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</si>
  <si>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</si>
  <si>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</si>
  <si>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</si>
  <si>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</si>
  <si>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</si>
  <si>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</si>
  <si>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</si>
  <si>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</si>
  <si>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</si>
  <si>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</si>
  <si>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</si>
  <si>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</si>
  <si>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</si>
  <si>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</si>
  <si>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</si>
  <si>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</si>
  <si>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</si>
  <si>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</si>
  <si>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</si>
  <si>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</si>
  <si>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</si>
  <si>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</si>
  <si>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</si>
  <si>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</si>
  <si>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</si>
  <si>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</si>
  <si>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</si>
  <si>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</si>
  <si>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</si>
  <si>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</si>
  <si>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</si>
  <si>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</si>
  <si>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</si>
  <si>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</si>
  <si>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</si>
  <si>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</si>
  <si>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</si>
  <si>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</si>
  <si>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</si>
  <si>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</si>
  <si>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</si>
  <si>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</si>
  <si>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</si>
  <si>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</si>
  <si>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</si>
  <si>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</si>
  <si>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</si>
  <si>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</si>
  <si>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</si>
  <si>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</si>
  <si>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</si>
  <si>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</si>
  <si>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</si>
  <si>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</si>
  <si>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</si>
  <si>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</si>
  <si>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</si>
  <si>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</si>
  <si>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</si>
  <si>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</si>
  <si>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</si>
  <si>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</si>
  <si>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</si>
  <si>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</si>
  <si>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</si>
  <si>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</si>
  <si>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</si>
  <si>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</si>
  <si>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</si>
  <si>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</si>
  <si>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</si>
  <si>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</si>
  <si>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</si>
  <si>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</si>
  <si>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</si>
  <si>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</si>
  <si>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</si>
  <si>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</si>
  <si>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</si>
  <si>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</si>
  <si>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</si>
  <si>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</si>
  <si>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</si>
  <si>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</si>
  <si>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</si>
  <si>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</si>
  <si>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</si>
  <si>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</si>
  <si>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</si>
  <si>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</si>
  <si>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</si>
  <si>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</si>
  <si>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</si>
  <si>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</si>
  <si>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</si>
  <si>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</si>
  <si>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</si>
  <si>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</si>
  <si>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</si>
  <si>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</si>
  <si>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</si>
  <si>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</si>
  <si>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</si>
  <si>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</si>
  <si>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</si>
  <si>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</si>
  <si>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</si>
  <si>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</si>
  <si>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</si>
  <si>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</si>
  <si>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</si>
  <si>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</si>
  <si>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</si>
  <si>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</si>
  <si>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</si>
  <si>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</si>
  <si>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</si>
  <si>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</si>
  <si>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</si>
  <si>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</si>
  <si>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</si>
  <si>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</si>
  <si>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</si>
  <si>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</si>
  <si>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</si>
  <si>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</si>
  <si>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</si>
  <si>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</si>
  <si>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</si>
  <si>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</si>
  <si>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</si>
  <si>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</si>
  <si>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</si>
  <si>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</si>
  <si>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</si>
  <si>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</si>
  <si>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</si>
  <si>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</si>
  <si>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</si>
  <si>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</si>
  <si>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</si>
  <si>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</si>
  <si>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</si>
  <si>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</si>
  <si>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</si>
  <si>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</si>
  <si>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</si>
  <si>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</si>
  <si>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</si>
  <si>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</si>
  <si>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</si>
  <si>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</si>
  <si>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</si>
  <si>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</si>
  <si>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</si>
  <si>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</si>
  <si>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</si>
  <si>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</si>
  <si>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</si>
  <si>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</si>
  <si>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</si>
  <si>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</si>
  <si>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</si>
  <si>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</si>
  <si>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</si>
  <si>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</si>
  <si>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</si>
  <si>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</si>
  <si>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</si>
  <si>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</si>
  <si>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</si>
  <si>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</si>
  <si>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</si>
  <si>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</si>
  <si>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</si>
  <si>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</si>
  <si>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</si>
  <si>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</si>
  <si>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</si>
  <si>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</si>
  <si>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</si>
  <si>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</si>
  <si>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</si>
  <si>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</si>
  <si>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</si>
  <si>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</si>
  <si>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</si>
  <si>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</si>
  <si>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</si>
  <si>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</si>
  <si>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</si>
  <si>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</si>
  <si>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</si>
  <si>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</si>
  <si>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</si>
  <si>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</si>
  <si>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</si>
  <si>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</si>
  <si>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</si>
  <si>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</si>
  <si>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</si>
  <si>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</si>
  <si>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</si>
  <si>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</si>
  <si>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</si>
  <si>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</si>
  <si>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</si>
  <si>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</si>
  <si>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</si>
  <si>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</si>
  <si>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</si>
  <si>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</si>
  <si>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</si>
  <si>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</si>
  <si>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</si>
  <si>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</si>
  <si>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</si>
  <si>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</si>
  <si>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</si>
  <si>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</si>
  <si>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</si>
  <si>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</si>
  <si>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</si>
  <si>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</si>
  <si>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</si>
  <si>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</si>
  <si>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</si>
  <si>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</si>
  <si>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</si>
  <si>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</si>
  <si>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</si>
  <si>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</si>
  <si>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</si>
  <si>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</si>
  <si>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</si>
  <si>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</si>
  <si>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</si>
  <si>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</si>
  <si>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</si>
  <si>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</si>
  <si>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</si>
  <si>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</si>
  <si>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</si>
  <si>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</si>
  <si>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</si>
  <si>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</si>
  <si>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</si>
  <si>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</si>
  <si>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</si>
  <si>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</si>
  <si>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</si>
  <si>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</si>
  <si>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</si>
  <si>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</si>
  <si>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</si>
  <si>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</si>
  <si>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</si>
  <si>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</si>
  <si>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</si>
  <si>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</si>
  <si>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</si>
  <si>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</si>
  <si>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</si>
  <si>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</si>
  <si>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</si>
  <si>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</si>
  <si>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</si>
  <si>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</si>
  <si>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</si>
  <si>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</si>
  <si>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</si>
  <si>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</si>
  <si>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</si>
  <si>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</si>
  <si>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</si>
  <si>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</si>
  <si>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</si>
  <si>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</si>
  <si>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</si>
  <si>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</si>
  <si>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</si>
  <si>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</si>
  <si>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</si>
  <si>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</si>
  <si>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</si>
  <si>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</si>
  <si>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</si>
  <si>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</si>
  <si>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</si>
  <si>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</si>
  <si>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</si>
  <si>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</si>
  <si>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</si>
  <si>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</si>
  <si>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</si>
  <si>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</si>
  <si>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</si>
  <si>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</si>
  <si>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</si>
  <si>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</si>
  <si>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</si>
  <si>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</si>
  <si>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</si>
  <si>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</si>
  <si>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</si>
  <si>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</si>
  <si>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</si>
  <si>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</si>
  <si>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</si>
  <si>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</si>
  <si>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</si>
  <si>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</si>
  <si>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</si>
  <si>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</si>
  <si>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</si>
  <si>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</si>
  <si>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</si>
  <si>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</si>
  <si>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</si>
  <si>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</si>
  <si>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</si>
  <si>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</si>
  <si>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</si>
  <si>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</si>
  <si>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</si>
  <si>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</si>
  <si>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</si>
  <si>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</si>
  <si>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</si>
  <si>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</si>
  <si>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</si>
  <si>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</si>
  <si>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</si>
  <si>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</si>
  <si>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</si>
  <si>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</si>
  <si>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</si>
  <si>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</si>
  <si>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</si>
  <si>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</si>
  <si>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</si>
  <si>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</si>
  <si>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</si>
  <si>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</si>
  <si>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</si>
  <si>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</si>
  <si>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</si>
  <si>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</si>
  <si>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</si>
  <si>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</si>
  <si>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</si>
  <si>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</si>
  <si>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</si>
  <si>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</si>
  <si>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</si>
  <si>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</si>
  <si>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</si>
  <si>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</si>
  <si>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</si>
  <si>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</si>
  <si>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</si>
  <si>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</si>
  <si>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</si>
  <si>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</si>
  <si>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</si>
  <si>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</si>
  <si>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</si>
  <si>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</si>
  <si>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</si>
  <si>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</si>
  <si>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</si>
  <si>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</si>
  <si>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</si>
  <si>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</si>
  <si>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</si>
  <si>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</si>
  <si>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</si>
  <si>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</si>
  <si>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</si>
  <si>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</si>
  <si>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</si>
  <si>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</si>
  <si>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</si>
  <si>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</si>
  <si>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</si>
  <si>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</si>
  <si>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</si>
  <si>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</si>
  <si>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</si>
  <si>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</si>
  <si>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</si>
  <si>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</si>
  <si>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</si>
  <si>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</si>
  <si>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</si>
  <si>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</si>
  <si>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</si>
  <si>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</si>
  <si>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</si>
  <si>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</si>
  <si>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</si>
  <si>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</si>
  <si>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</si>
  <si>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</si>
  <si>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</si>
  <si>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</si>
  <si>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</si>
  <si>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</si>
  <si>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</si>
  <si>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</si>
  <si>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</si>
  <si>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</si>
  <si>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</si>
  <si>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</si>
  <si>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</si>
  <si>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</si>
  <si>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</si>
  <si>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</si>
  <si>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</si>
  <si>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</si>
  <si>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</si>
  <si>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</si>
  <si>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</si>
  <si>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</si>
  <si>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</si>
  <si>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</si>
  <si>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</si>
  <si>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</si>
  <si>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</si>
  <si>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</si>
  <si>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</si>
  <si>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</si>
  <si>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</si>
  <si>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</si>
  <si>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</si>
  <si>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</si>
  <si>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</si>
  <si>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</si>
  <si>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</si>
  <si>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</si>
  <si>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</si>
  <si>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</si>
  <si>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</si>
  <si>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</si>
  <si>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</si>
  <si>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</si>
  <si>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</si>
  <si>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</si>
  <si>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</si>
  <si>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</si>
  <si>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</si>
  <si>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</si>
  <si>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</si>
  <si>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</si>
  <si>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</si>
  <si>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</si>
  <si>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</si>
  <si>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</si>
  <si>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</si>
  <si>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</si>
  <si>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</si>
  <si>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</si>
  <si>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</si>
  <si>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</si>
  <si>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</si>
  <si>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</si>
  <si>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</si>
  <si>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</si>
  <si>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</si>
  <si>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</si>
  <si>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</si>
  <si>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</si>
  <si>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</si>
  <si>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</si>
  <si>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</si>
  <si>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</si>
  <si>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</si>
  <si>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</si>
  <si>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</si>
  <si>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</si>
  <si>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</si>
  <si>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</si>
  <si>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</si>
  <si>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</si>
  <si>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</si>
  <si>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</si>
  <si>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</si>
  <si>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</si>
  <si>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</si>
  <si>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</si>
  <si>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</si>
  <si>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</si>
  <si>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</si>
  <si>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</si>
  <si>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</si>
  <si>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</si>
  <si>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</si>
  <si>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</si>
  <si>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</si>
  <si>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</si>
  <si>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</si>
  <si>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</si>
  <si>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</si>
  <si>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</si>
  <si>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</si>
  <si>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</si>
  <si>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</si>
  <si>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</si>
  <si>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</si>
  <si>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</si>
  <si>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</si>
  <si>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</si>
  <si>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</si>
  <si>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</si>
  <si>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</si>
  <si>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</si>
  <si>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</si>
  <si>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</si>
  <si>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</si>
  <si>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</si>
  <si>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</si>
  <si>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</si>
  <si>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</si>
  <si>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</si>
  <si>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</si>
  <si>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</si>
  <si>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</si>
  <si>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</si>
  <si>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</si>
  <si>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</si>
  <si>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</si>
  <si>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</si>
  <si>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</si>
  <si>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</si>
  <si>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</si>
  <si>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</si>
  <si>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</si>
  <si>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</si>
  <si>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</si>
  <si>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</si>
  <si>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</si>
  <si>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</si>
  <si>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</si>
  <si>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</si>
  <si>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</si>
  <si>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</si>
  <si>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</si>
  <si>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</si>
  <si>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</si>
  <si>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</si>
  <si>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</si>
  <si>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</si>
  <si>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</si>
  <si>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</si>
  <si>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</si>
  <si>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</si>
  <si>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</si>
  <si>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</si>
  <si>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</si>
  <si>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</si>
  <si>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</si>
  <si>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</si>
  <si>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</si>
  <si>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</si>
  <si>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</si>
  <si>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</si>
  <si>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</si>
  <si>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</si>
  <si>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</si>
  <si>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</si>
  <si>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</si>
  <si>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</si>
  <si>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</si>
  <si>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</si>
  <si>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</si>
  <si>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</si>
  <si>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</si>
  <si>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</si>
  <si>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</si>
  <si>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</si>
  <si>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</si>
  <si>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</si>
  <si>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</si>
  <si>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</si>
  <si>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</si>
  <si>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</si>
  <si>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</si>
  <si>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</si>
  <si>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</si>
  <si>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</si>
  <si>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</si>
  <si>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</si>
  <si>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</si>
  <si>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</si>
  <si>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</si>
  <si>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</si>
  <si>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</si>
  <si>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</si>
  <si>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</si>
  <si>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</si>
  <si>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</si>
  <si>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</si>
  <si>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</si>
  <si>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</si>
  <si>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</si>
  <si>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</si>
  <si>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</si>
  <si>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</si>
  <si>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</si>
  <si>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</si>
  <si>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</si>
  <si>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</si>
  <si>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</si>
  <si>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</si>
  <si>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</si>
  <si>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</si>
  <si>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</si>
  <si>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</si>
  <si>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</si>
  <si>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</si>
  <si>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</si>
  <si>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</si>
  <si>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</si>
  <si>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</si>
  <si>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</si>
  <si>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</si>
  <si>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</si>
  <si>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</si>
  <si>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</si>
  <si>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</si>
  <si>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</si>
  <si>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</si>
  <si>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</si>
  <si>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</si>
  <si>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</si>
  <si>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</si>
  <si>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</si>
  <si>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</si>
  <si>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</si>
  <si>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</si>
  <si>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</si>
  <si>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</si>
  <si>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</si>
  <si>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</si>
  <si>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</si>
  <si>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</si>
  <si>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</si>
  <si>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</si>
  <si>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</si>
  <si>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</si>
  <si>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</si>
  <si>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</si>
  <si>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</si>
  <si>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</si>
  <si>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</si>
  <si>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</si>
  <si>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</si>
  <si>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</si>
  <si>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</si>
  <si>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</si>
  <si>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</si>
  <si>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</si>
  <si>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</si>
  <si>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</si>
  <si>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</si>
  <si>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</si>
  <si>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</si>
  <si>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</si>
  <si>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</si>
  <si>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</si>
  <si>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</si>
  <si>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</si>
  <si>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</si>
  <si>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</si>
  <si>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</si>
  <si>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</si>
  <si>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</si>
  <si>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</si>
  <si>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</si>
  <si>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</si>
  <si>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</si>
  <si>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</si>
  <si>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</si>
  <si>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</si>
  <si>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</si>
  <si>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</si>
  <si>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</si>
  <si>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</si>
  <si>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</si>
  <si>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</si>
  <si>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</si>
  <si>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</si>
  <si>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</si>
  <si>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</si>
  <si>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</si>
  <si>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</si>
  <si>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</si>
  <si>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</si>
  <si>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</si>
  <si>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</si>
  <si>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</si>
  <si>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</si>
  <si>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</si>
  <si>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</si>
  <si>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</si>
  <si>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</si>
  <si>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</si>
  <si>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</si>
  <si>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</si>
  <si>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</si>
  <si>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</si>
  <si>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</si>
  <si>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</si>
  <si>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</si>
  <si>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</si>
  <si>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</si>
  <si>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</si>
  <si>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</si>
  <si>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</si>
  <si>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</si>
  <si>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</si>
  <si>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</si>
  <si>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</si>
  <si>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</si>
  <si>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</si>
  <si>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</si>
  <si>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</si>
  <si>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</si>
  <si>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</si>
  <si>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</si>
  <si>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</si>
  <si>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</si>
  <si>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</si>
  <si>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</si>
  <si>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</si>
  <si>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</si>
  <si>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</si>
  <si>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</si>
  <si>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</si>
  <si>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</si>
  <si>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</si>
  <si>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</si>
  <si>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</si>
  <si>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</si>
  <si>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</si>
  <si>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</si>
  <si>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</si>
  <si>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</si>
  <si>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</si>
  <si>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</si>
  <si>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</si>
  <si>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</si>
  <si>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</si>
  <si>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</si>
  <si>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</si>
  <si>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</si>
  <si>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</si>
  <si>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</si>
  <si>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</si>
  <si>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</si>
  <si>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</si>
  <si>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</si>
  <si>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</si>
  <si>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</si>
  <si>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</si>
  <si>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</si>
  <si>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</si>
  <si>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</si>
  <si>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</si>
  <si>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</si>
  <si>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</si>
  <si>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</si>
  <si>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</si>
  <si>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</si>
  <si>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</si>
  <si>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</si>
  <si>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</si>
  <si>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</si>
  <si>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</si>
  <si>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</si>
  <si>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</si>
  <si>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</si>
  <si>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</si>
  <si>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</si>
  <si>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</si>
  <si>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</si>
  <si>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</si>
  <si>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</si>
  <si>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</si>
  <si>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</si>
  <si>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</si>
  <si>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</si>
  <si>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</si>
  <si>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</si>
  <si>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</si>
  <si>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</si>
  <si>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</si>
  <si>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</si>
  <si>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</si>
  <si>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</si>
  <si>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</si>
  <si>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</si>
  <si>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</si>
  <si>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</si>
  <si>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</si>
  <si>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</si>
  <si>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</si>
  <si>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</si>
  <si>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</si>
  <si>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</si>
  <si>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</si>
  <si>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</si>
  <si>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</si>
  <si>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</si>
  <si>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</si>
  <si>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</si>
  <si>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</si>
  <si>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</si>
  <si>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</si>
  <si>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</si>
  <si>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</si>
  <si>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</si>
  <si>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</si>
  <si>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</si>
  <si>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</si>
  <si>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</si>
  <si>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</si>
  <si>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</si>
  <si>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</si>
  <si>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</si>
  <si>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</si>
  <si>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</si>
  <si>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</si>
  <si>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</si>
  <si>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</si>
  <si>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</si>
  <si>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</si>
  <si>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</si>
  <si>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</si>
  <si>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</si>
  <si>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</si>
  <si>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</si>
  <si>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</si>
  <si>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</si>
  <si>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</si>
  <si>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</si>
  <si>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</si>
  <si>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</si>
  <si>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</si>
  <si>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</si>
  <si>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</si>
  <si>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</si>
  <si>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</si>
  <si>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</si>
  <si>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</si>
  <si>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</si>
  <si>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</si>
  <si>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</si>
  <si>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</si>
  <si>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</si>
  <si>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</si>
  <si>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</si>
  <si>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</si>
  <si>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</si>
  <si>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</si>
  <si>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</si>
  <si>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</si>
  <si>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</si>
  <si>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</si>
  <si>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</si>
  <si>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</si>
  <si>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</si>
  <si>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</si>
  <si>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</si>
  <si>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</si>
  <si>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</si>
  <si>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</si>
  <si>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</si>
  <si>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</si>
  <si>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</si>
  <si>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</si>
  <si>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</si>
  <si>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</si>
  <si>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</si>
  <si>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</si>
  <si>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</si>
  <si>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</si>
  <si>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</si>
  <si>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</si>
  <si>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</si>
  <si>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</si>
  <si>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</si>
  <si>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</si>
  <si>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</si>
  <si>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</si>
  <si>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</si>
  <si>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</si>
  <si>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</si>
  <si>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</si>
  <si>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</si>
  <si>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</si>
  <si>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</si>
  <si>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</si>
  <si>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</si>
  <si>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</si>
  <si>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</si>
  <si>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</si>
  <si>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</si>
  <si>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</si>
  <si>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</si>
  <si>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</si>
  <si>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</si>
  <si>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</si>
  <si>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</si>
  <si>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</si>
  <si>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</si>
  <si>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</si>
  <si>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</si>
  <si>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</si>
  <si>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</si>
  <si>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</si>
  <si>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</si>
  <si>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</si>
  <si>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</si>
  <si>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</si>
  <si>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</si>
  <si>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</si>
  <si>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</si>
  <si>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</si>
  <si>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</si>
  <si>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</si>
  <si>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</si>
  <si>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</si>
  <si>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</si>
  <si>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</si>
  <si>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</si>
  <si>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</si>
  <si>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</si>
  <si>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</si>
  <si>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</si>
  <si>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</si>
  <si>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</si>
  <si>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</si>
  <si>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</si>
  <si>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</si>
  <si>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</si>
  <si>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</si>
  <si>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</si>
  <si>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</si>
  <si>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</si>
  <si>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</si>
  <si>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</si>
  <si>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</si>
  <si>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</si>
  <si>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</si>
  <si>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</si>
  <si>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</si>
  <si>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</si>
  <si>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</si>
  <si>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</si>
  <si>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</si>
  <si>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</si>
  <si>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</si>
  <si>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</si>
  <si>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</si>
  <si>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</si>
  <si>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</si>
  <si>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</si>
  <si>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</si>
  <si>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</si>
  <si>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</si>
  <si>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</si>
  <si>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</si>
  <si>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</si>
  <si>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</si>
  <si>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</si>
  <si>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</si>
  <si>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</si>
  <si>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</si>
  <si>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</si>
  <si>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</si>
  <si>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</si>
  <si>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</si>
  <si>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</si>
  <si>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</si>
  <si>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</si>
  <si>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</si>
  <si>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</si>
  <si>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</si>
  <si>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</si>
  <si>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</si>
  <si>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</si>
  <si>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</si>
  <si>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</si>
  <si>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</si>
  <si>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</si>
  <si>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</si>
  <si>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</si>
  <si>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</si>
  <si>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</si>
  <si>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</si>
  <si>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</si>
  <si>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</si>
  <si>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</si>
  <si>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</si>
  <si>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</si>
  <si>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</si>
  <si>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</si>
  <si>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</si>
  <si>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</si>
  <si>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</si>
  <si>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</si>
  <si>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</si>
  <si>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</si>
  <si>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</si>
  <si>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</si>
  <si>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</si>
  <si>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</si>
  <si>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</si>
  <si>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</si>
  <si>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</si>
  <si>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</si>
  <si>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</si>
  <si>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</si>
  <si>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</si>
  <si>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</si>
  <si>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</si>
  <si>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</si>
  <si>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</si>
  <si>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</si>
  <si>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</si>
  <si>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</si>
  <si>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</si>
  <si>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</si>
  <si>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</si>
  <si>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</si>
  <si>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</si>
  <si>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</si>
  <si>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</si>
  <si>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</si>
  <si>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</si>
  <si>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</si>
  <si>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</si>
  <si>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</si>
  <si>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</si>
  <si>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</si>
  <si>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</si>
  <si>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</si>
  <si>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</si>
  <si>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</si>
  <si>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</si>
  <si>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</si>
  <si>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</si>
  <si>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</si>
  <si>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</si>
  <si>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</si>
  <si>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</si>
  <si>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</si>
  <si>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</si>
  <si>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</si>
  <si>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</si>
  <si>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</si>
  <si>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</si>
  <si>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</si>
  <si>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</si>
  <si>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</si>
  <si>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</si>
  <si>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</si>
  <si>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</si>
  <si>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</si>
  <si>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</si>
  <si>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</si>
  <si>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</si>
  <si>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</si>
  <si>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</si>
  <si>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</si>
  <si>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</si>
  <si>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</si>
  <si>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</si>
  <si>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</si>
  <si>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</si>
  <si>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</si>
  <si>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</si>
  <si>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</si>
  <si>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</si>
  <si>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</si>
  <si>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</si>
  <si>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</si>
  <si>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</si>
  <si>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</si>
  <si>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</si>
  <si>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</si>
  <si>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</si>
  <si>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</si>
  <si>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</si>
  <si>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</si>
  <si>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</si>
  <si>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</si>
  <si>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</si>
  <si>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</si>
  <si>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</si>
  <si>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</si>
  <si>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</si>
  <si>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</si>
  <si>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</si>
  <si>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</si>
  <si>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</si>
  <si>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</si>
  <si>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</si>
  <si>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</si>
  <si>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</si>
  <si>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</si>
  <si>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</si>
  <si>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</si>
  <si>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</si>
  <si>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</si>
  <si>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</si>
  <si>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</si>
  <si>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</si>
  <si>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</si>
  <si>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</si>
  <si>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</si>
  <si>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</si>
  <si>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</si>
  <si>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</si>
  <si>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</si>
  <si>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</si>
  <si>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</si>
  <si>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</si>
  <si>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</si>
  <si>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</si>
  <si>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</si>
  <si>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</si>
  <si>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</si>
  <si>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</si>
  <si>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</si>
  <si>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</si>
  <si>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</si>
  <si>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</si>
  <si>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</si>
  <si>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</si>
  <si>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</si>
  <si>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</si>
  <si>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</si>
  <si>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</si>
  <si>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</si>
  <si>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</si>
  <si>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</si>
  <si>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</si>
  <si>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</si>
  <si>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</si>
  <si>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</si>
  <si>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</si>
  <si>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</si>
  <si>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</si>
  <si>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</si>
  <si>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</si>
  <si>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</si>
  <si>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</si>
  <si>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</si>
  <si>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</si>
  <si>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</si>
  <si>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</si>
  <si>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</si>
  <si>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</si>
  <si>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</si>
  <si>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</si>
  <si>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</si>
  <si>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</si>
  <si>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</si>
  <si>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</si>
  <si>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</si>
  <si>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</si>
  <si>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</si>
  <si>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</si>
  <si>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</si>
  <si>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</si>
  <si>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</si>
  <si>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</si>
  <si>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</si>
  <si>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</si>
  <si>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</si>
  <si>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</si>
  <si>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</si>
  <si>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</si>
  <si>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</si>
  <si>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</si>
  <si>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</si>
  <si>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</si>
  <si>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</si>
  <si>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</si>
  <si>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</si>
  <si>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</si>
  <si>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</si>
  <si>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</si>
  <si>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</si>
  <si>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</si>
  <si>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</si>
  <si>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</si>
  <si>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</si>
  <si>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</si>
  <si>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</si>
  <si>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</si>
  <si>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</si>
  <si>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</si>
  <si>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</si>
  <si>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</si>
  <si>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</si>
  <si>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</si>
  <si>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</si>
  <si>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</si>
  <si>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</si>
  <si>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</si>
  <si>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</si>
  <si>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</si>
  <si>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</si>
  <si>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</si>
  <si>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</si>
  <si>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</si>
  <si>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</si>
  <si>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</si>
  <si>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</si>
  <si>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</si>
  <si>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</si>
  <si>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</si>
  <si>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</si>
  <si>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</si>
  <si>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</si>
  <si>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</si>
  <si>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</si>
  <si>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</si>
  <si>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</si>
  <si>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</si>
  <si>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</si>
  <si>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</si>
  <si>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</si>
  <si>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</si>
  <si>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</si>
  <si>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</si>
  <si>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</si>
  <si>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</si>
  <si>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</si>
  <si>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</si>
  <si>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</si>
  <si>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</si>
  <si>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</si>
  <si>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</si>
  <si>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</si>
  <si>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</si>
  <si>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</si>
  <si>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</si>
  <si>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</si>
  <si>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</si>
  <si>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</si>
  <si>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</si>
  <si>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</si>
  <si>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</si>
  <si>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</si>
  <si>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</si>
  <si>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</si>
  <si>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</si>
  <si>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</si>
  <si>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</si>
  <si>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</si>
  <si>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</si>
  <si>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</si>
  <si>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</si>
  <si>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</si>
  <si>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</si>
  <si>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</si>
  <si>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</si>
  <si>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</si>
  <si>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</si>
  <si>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</si>
  <si>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</si>
  <si>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</si>
  <si>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</si>
  <si>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</si>
  <si>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</si>
  <si>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</si>
  <si>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</si>
  <si>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</si>
  <si>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</si>
  <si>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</si>
  <si>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</si>
  <si>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</si>
  <si>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</si>
  <si>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</si>
  <si>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</si>
  <si>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</si>
  <si>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</si>
  <si>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</si>
  <si>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</si>
  <si>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</si>
  <si>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</si>
  <si>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</si>
  <si>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</si>
  <si>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</si>
  <si>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</si>
  <si>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</si>
  <si>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</si>
  <si>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</si>
  <si>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</si>
  <si>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</si>
  <si>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</si>
  <si>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</si>
  <si>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</si>
  <si>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</si>
  <si>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</si>
  <si>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</si>
  <si>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</si>
  <si>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</si>
  <si>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</si>
  <si>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</si>
  <si>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</si>
  <si>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</si>
  <si>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</si>
  <si>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</si>
  <si>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</si>
  <si>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</si>
  <si>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</si>
  <si>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</si>
  <si>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</si>
  <si>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</si>
  <si>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</si>
  <si>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</si>
  <si>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</si>
  <si>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</si>
  <si>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</si>
  <si>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</si>
  <si>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</si>
  <si>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</si>
  <si>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</si>
  <si>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</si>
  <si>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</si>
  <si>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</si>
  <si>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</si>
  <si>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</si>
  <si>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</si>
  <si>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</si>
  <si>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</si>
  <si>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</si>
  <si>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</si>
  <si>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</si>
  <si>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</si>
  <si>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</si>
  <si>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</si>
  <si>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</si>
  <si>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</si>
  <si>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</si>
  <si>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</si>
  <si>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</si>
  <si>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</si>
  <si>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</si>
  <si>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</si>
  <si>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</si>
  <si>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</si>
  <si>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</si>
  <si>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</si>
  <si>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</si>
  <si>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</si>
  <si>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</si>
  <si>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</si>
  <si>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</si>
  <si>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</si>
  <si>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</si>
  <si>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</si>
  <si>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</si>
  <si>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</si>
  <si>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</si>
  <si>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</si>
  <si>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</si>
  <si>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</si>
  <si>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</si>
  <si>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</si>
  <si>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</si>
  <si>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</si>
  <si>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</si>
  <si>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</si>
  <si>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</si>
  <si>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</si>
  <si>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</si>
  <si>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</si>
  <si>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</si>
  <si>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</si>
  <si>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</si>
  <si>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</si>
  <si>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</si>
  <si>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</si>
  <si>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</si>
  <si>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</si>
  <si>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</si>
  <si>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</si>
  <si>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</si>
  <si>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</si>
  <si>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</si>
  <si>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</si>
  <si>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</si>
  <si>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</si>
  <si>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</si>
  <si>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</si>
  <si>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</si>
  <si>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</si>
  <si>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</si>
  <si>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</si>
  <si>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</si>
  <si>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</si>
  <si>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</si>
  <si>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</si>
  <si>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</si>
  <si>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</si>
  <si>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</si>
  <si>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</si>
  <si>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</si>
  <si>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</si>
  <si>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</si>
  <si>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</si>
  <si>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</si>
  <si>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</si>
  <si>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</si>
  <si>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</si>
  <si>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</si>
  <si>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</si>
  <si>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</si>
  <si>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</si>
  <si>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</si>
  <si>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</si>
  <si>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</si>
  <si>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</si>
  <si>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</si>
  <si>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</si>
  <si>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</si>
  <si>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</si>
  <si>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</si>
  <si>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</si>
  <si>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</si>
  <si>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</si>
  <si>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</si>
  <si>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</si>
  <si>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</si>
  <si>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</si>
  <si>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</si>
  <si>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</si>
  <si>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</si>
  <si>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</si>
  <si>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</si>
  <si>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</si>
  <si>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</si>
  <si>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</si>
  <si>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</si>
  <si>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</si>
  <si>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</si>
  <si>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</si>
  <si>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</si>
  <si>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</si>
  <si>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</si>
  <si>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</si>
  <si>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</si>
  <si>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</si>
  <si>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</si>
  <si>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</si>
  <si>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</si>
  <si>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</si>
  <si>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</si>
  <si>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</si>
  <si>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</si>
  <si>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</si>
  <si>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</si>
  <si>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</si>
  <si>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</si>
  <si>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</si>
  <si>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</si>
  <si>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</si>
  <si>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</si>
  <si>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</si>
  <si>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</si>
  <si>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</si>
  <si>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</si>
  <si>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</si>
  <si>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</si>
  <si>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</si>
  <si>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</si>
  <si>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</si>
  <si>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</si>
  <si>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</si>
  <si>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</si>
  <si>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</si>
  <si>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</si>
  <si>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</si>
  <si>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</si>
  <si>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</si>
  <si>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</si>
  <si>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</si>
  <si>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</si>
  <si>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</si>
  <si>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</si>
  <si>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</si>
  <si>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</si>
  <si>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</si>
  <si>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</si>
  <si>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</si>
  <si>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</si>
  <si>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</si>
  <si>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</si>
  <si>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</si>
  <si>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</si>
  <si>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</si>
  <si>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</si>
  <si>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</si>
  <si>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</si>
  <si>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</si>
  <si>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</si>
  <si>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</si>
  <si>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</si>
  <si>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</si>
  <si>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</si>
  <si>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</si>
  <si>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</si>
  <si>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</si>
  <si>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</si>
  <si>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</si>
  <si>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</si>
  <si>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</si>
  <si>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</si>
  <si>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</si>
  <si>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</si>
  <si>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</si>
  <si>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</si>
  <si>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</si>
  <si>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</si>
  <si>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</si>
  <si>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</si>
  <si>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</si>
  <si>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</si>
  <si>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</si>
  <si>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</si>
  <si>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</si>
  <si>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</si>
  <si>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</si>
  <si>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</si>
  <si>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</si>
  <si>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</si>
  <si>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</si>
  <si>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</si>
  <si>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</si>
  <si>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</si>
  <si>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</si>
  <si>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</si>
  <si>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</si>
  <si>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</si>
  <si>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</si>
  <si>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</si>
  <si>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</si>
  <si>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</si>
  <si>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</si>
  <si>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</si>
  <si>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</si>
  <si>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</si>
  <si>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</si>
  <si>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</si>
  <si>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</si>
  <si>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</si>
  <si>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</si>
  <si>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</si>
  <si>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</si>
  <si>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</si>
  <si>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</si>
  <si>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</si>
  <si>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</si>
  <si>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</si>
  <si>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</si>
  <si>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</si>
  <si>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</si>
  <si>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</si>
  <si>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</si>
  <si>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</si>
  <si>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</si>
  <si>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</si>
  <si>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</si>
  <si>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</si>
  <si>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</si>
  <si>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</si>
  <si>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</si>
  <si>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</si>
  <si>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</si>
  <si>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</si>
  <si>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</si>
  <si>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</si>
  <si>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</si>
  <si>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</si>
  <si>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</si>
  <si>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</si>
  <si>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</si>
  <si>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</si>
  <si>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</si>
  <si>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</si>
  <si>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</si>
  <si>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</si>
  <si>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</si>
  <si>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</si>
  <si>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</si>
  <si>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</si>
  <si>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</si>
  <si>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</si>
  <si>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</si>
  <si>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</si>
  <si>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</si>
  <si>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</si>
  <si>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</si>
  <si>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</si>
  <si>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</si>
  <si>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</si>
  <si>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</si>
  <si>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</si>
  <si>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</si>
  <si>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</si>
  <si>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</si>
  <si>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</si>
  <si>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</si>
  <si>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</si>
  <si>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</si>
  <si>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</si>
  <si>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</si>
  <si>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</si>
  <si>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</si>
  <si>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</si>
  <si>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</si>
  <si>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</si>
  <si>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</si>
  <si>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</si>
  <si>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</si>
  <si>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</si>
  <si>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</si>
  <si>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</si>
  <si>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</si>
  <si>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</si>
  <si>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</si>
  <si>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</si>
  <si>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</si>
  <si>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</si>
  <si>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</si>
  <si>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</si>
  <si>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</si>
  <si>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</si>
  <si>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</si>
  <si>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</si>
  <si>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</si>
  <si>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</si>
  <si>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</si>
  <si>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</si>
  <si>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</si>
  <si>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</si>
  <si>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</si>
  <si>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</si>
  <si>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</si>
  <si>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</si>
  <si>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</si>
  <si>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</si>
  <si>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</si>
  <si>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</si>
  <si>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</si>
  <si>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</si>
  <si>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</si>
  <si>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</si>
  <si>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</si>
  <si>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</si>
  <si>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</si>
  <si>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</si>
  <si>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</si>
  <si>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</si>
  <si>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</si>
  <si>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</si>
  <si>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</si>
  <si>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</si>
  <si>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</si>
  <si>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</si>
  <si>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</si>
  <si>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</si>
  <si>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</si>
  <si>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</si>
  <si>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</si>
  <si>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</si>
  <si>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</si>
  <si>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</si>
  <si>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</si>
  <si>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</si>
  <si>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</si>
  <si>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</si>
  <si>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</si>
  <si>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</si>
  <si>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</si>
  <si>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</si>
  <si>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</si>
  <si>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</si>
  <si>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</si>
  <si>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</si>
  <si>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</si>
  <si>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</si>
  <si>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</si>
  <si>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</si>
  <si>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</si>
  <si>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</si>
  <si>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</si>
  <si>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</si>
  <si>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</si>
  <si>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</si>
  <si>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</si>
  <si>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</si>
  <si>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</si>
  <si>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</si>
  <si>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</si>
  <si>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</si>
  <si>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</si>
  <si>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</si>
  <si>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</si>
  <si>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</si>
  <si>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</si>
  <si>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</si>
  <si>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</si>
  <si>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</si>
  <si>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</si>
  <si>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</si>
  <si>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</si>
  <si>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</si>
  <si>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</si>
  <si>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</si>
  <si>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</si>
  <si>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</si>
  <si>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</si>
  <si>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</si>
  <si>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</si>
  <si>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</si>
  <si>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</si>
  <si>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</si>
  <si>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</si>
  <si>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</si>
  <si>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</si>
  <si>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</si>
  <si>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</si>
  <si>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</si>
  <si>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</si>
  <si>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</si>
  <si>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</si>
  <si>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</si>
  <si>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</si>
  <si>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</si>
  <si>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</si>
  <si>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</si>
  <si>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</si>
  <si>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</si>
  <si>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</si>
  <si>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</si>
  <si>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</si>
  <si>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</si>
  <si>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</si>
  <si>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</si>
  <si>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</si>
  <si>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</si>
  <si>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</si>
  <si>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</si>
  <si>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</si>
  <si>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</si>
  <si>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</si>
  <si>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</si>
  <si>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</si>
  <si>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</si>
  <si>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</si>
  <si>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</si>
  <si>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</si>
  <si>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</si>
  <si>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</si>
  <si>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</si>
  <si>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</si>
  <si>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</si>
  <si>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</si>
  <si>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</si>
  <si>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</si>
  <si>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</si>
  <si>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</si>
  <si>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</si>
  <si>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</si>
  <si>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</si>
  <si>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</si>
  <si>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</si>
  <si>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</si>
  <si>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</si>
  <si>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</si>
  <si>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</si>
  <si>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</si>
  <si>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</si>
  <si>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</si>
  <si>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</si>
  <si>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</si>
  <si>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</si>
  <si>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</si>
  <si>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</si>
  <si>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</si>
  <si>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</si>
  <si>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</si>
  <si>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</si>
  <si>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</si>
  <si>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</si>
  <si>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</si>
  <si>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</si>
  <si>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</si>
  <si>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</si>
  <si>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</si>
  <si>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</si>
  <si>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</si>
  <si>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</si>
  <si>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</si>
  <si>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</si>
  <si>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</si>
  <si>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</si>
  <si>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</si>
  <si>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</si>
  <si>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</si>
  <si>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</si>
  <si>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</si>
  <si>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</si>
  <si>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</si>
  <si>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</si>
  <si>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</si>
  <si>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</si>
  <si>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</si>
  <si>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</si>
  <si>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</si>
  <si>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</si>
  <si>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</si>
  <si>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</si>
  <si>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</si>
  <si>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</si>
  <si>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</si>
  <si>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</si>
  <si>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</si>
  <si>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</si>
  <si>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</si>
  <si>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</si>
  <si>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</si>
  <si>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</si>
  <si>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</si>
  <si>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</si>
  <si>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</si>
  <si>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</si>
  <si>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</si>
  <si>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</si>
  <si>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</si>
  <si>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</si>
  <si>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</si>
  <si>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</si>
  <si>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</si>
  <si>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</si>
  <si>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</si>
  <si>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</si>
  <si>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</si>
  <si>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</si>
  <si>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</si>
  <si>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</si>
  <si>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</si>
  <si>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</si>
  <si>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</si>
  <si>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</si>
  <si>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</si>
  <si>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</si>
  <si>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</si>
  <si>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</si>
  <si>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</si>
  <si>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</si>
  <si>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</si>
  <si>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</si>
  <si>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</si>
  <si>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</si>
  <si>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</si>
  <si>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</si>
  <si>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</si>
  <si>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</si>
  <si>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</si>
  <si>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</si>
  <si>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</si>
  <si>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</si>
  <si>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</si>
  <si>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</si>
  <si>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</si>
  <si>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</si>
  <si>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</si>
  <si>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</si>
  <si>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</si>
  <si>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</si>
  <si>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</si>
  <si>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</si>
  <si>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</si>
  <si>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</si>
  <si>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</si>
  <si>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</si>
  <si>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</si>
  <si>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</si>
  <si>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</si>
  <si>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</si>
  <si>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</si>
  <si>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</si>
  <si>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</si>
  <si>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</si>
  <si>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</si>
  <si>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</si>
  <si>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</si>
  <si>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</si>
  <si>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</si>
  <si>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</si>
  <si>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</si>
  <si>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</si>
  <si>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</si>
  <si>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</si>
  <si>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</si>
  <si>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</si>
  <si>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</si>
  <si>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</si>
  <si>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</si>
  <si>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</si>
  <si>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</si>
  <si>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</si>
  <si>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</si>
  <si>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</si>
  <si>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</si>
  <si>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</si>
  <si>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</si>
  <si>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</si>
  <si>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</si>
  <si>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</si>
  <si>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</si>
  <si>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</si>
  <si>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</si>
  <si>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</si>
  <si>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</si>
  <si>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</si>
  <si>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</si>
  <si>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</si>
  <si>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</si>
  <si>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</si>
  <si>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</si>
  <si>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</si>
  <si>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</si>
  <si>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</si>
  <si>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</si>
  <si>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</si>
  <si>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</si>
  <si>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</si>
  <si>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</si>
  <si>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</si>
  <si>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</si>
  <si>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</si>
  <si>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</si>
  <si>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</si>
  <si>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</si>
  <si>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</si>
  <si>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</si>
  <si>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</si>
  <si>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</si>
  <si>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</si>
  <si>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</si>
  <si>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</si>
  <si>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</si>
  <si>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</si>
  <si>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</si>
  <si>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</si>
  <si>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</si>
  <si>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</si>
  <si>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</si>
  <si>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</si>
  <si>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</si>
  <si>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</si>
  <si>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</si>
  <si>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</si>
  <si>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</si>
  <si>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</si>
  <si>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</si>
  <si>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</si>
  <si>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</si>
  <si>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</si>
  <si>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</si>
  <si>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</si>
  <si>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</si>
  <si>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</si>
  <si>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</si>
  <si>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</si>
  <si>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</si>
  <si>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</si>
  <si>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</si>
  <si>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</si>
  <si>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</si>
  <si>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</si>
  <si>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</si>
  <si>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</si>
  <si>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</si>
  <si>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</si>
  <si>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</si>
  <si>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</si>
  <si>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</si>
  <si>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</si>
  <si>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</si>
  <si>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</si>
  <si>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</si>
  <si>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</si>
  <si>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</si>
  <si>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</si>
  <si>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</si>
  <si>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</si>
  <si>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</si>
  <si>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</si>
  <si>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</si>
  <si>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</si>
  <si>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</si>
  <si>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</si>
  <si>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</si>
  <si>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</si>
  <si>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</si>
  <si>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</si>
  <si>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</si>
  <si>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</si>
  <si>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</si>
  <si>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</si>
  <si>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</si>
  <si>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</si>
  <si>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</si>
  <si>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</si>
  <si>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</si>
  <si>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</si>
  <si>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</si>
  <si>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</si>
  <si>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</si>
  <si>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</si>
  <si>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</si>
  <si>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</si>
  <si>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</si>
  <si>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</si>
  <si>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</si>
  <si>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</si>
  <si>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</si>
  <si>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</si>
  <si>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</si>
  <si>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</si>
  <si>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</si>
  <si>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</si>
  <si>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</si>
  <si>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</si>
  <si>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</si>
  <si>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</si>
  <si>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</si>
  <si>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</si>
  <si>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</si>
  <si>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</si>
  <si>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</si>
  <si>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</si>
  <si>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</si>
  <si>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</si>
  <si>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</si>
  <si>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</si>
  <si>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</si>
  <si>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</si>
  <si>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</si>
  <si>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</si>
  <si>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</si>
  <si>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</si>
  <si>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</si>
  <si>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</si>
  <si>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</si>
  <si>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</si>
  <si>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</si>
  <si>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</si>
  <si>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</si>
  <si>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</si>
  <si>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</si>
  <si>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</si>
  <si>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</si>
  <si>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</si>
  <si>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</si>
  <si>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</si>
  <si>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</si>
  <si>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</si>
  <si>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</si>
  <si>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</si>
  <si>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</si>
  <si>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</si>
  <si>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</si>
  <si>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</si>
  <si>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</si>
  <si>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</si>
  <si>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</si>
  <si>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</si>
  <si>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</si>
  <si>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</si>
  <si>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</si>
  <si>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</si>
  <si>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</si>
  <si>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</si>
  <si>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</si>
  <si>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</si>
  <si>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</si>
  <si>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</si>
  <si>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</si>
  <si>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</si>
  <si>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</si>
  <si>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</si>
  <si>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</si>
  <si>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</si>
  <si>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</si>
  <si>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</si>
  <si>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</si>
  <si>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</si>
  <si>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</si>
  <si>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</si>
  <si>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</si>
  <si>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</si>
  <si>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</si>
  <si>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</si>
  <si>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</si>
  <si>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</si>
  <si>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</si>
  <si>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</si>
  <si>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</si>
  <si>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</si>
  <si>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</si>
  <si>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</si>
  <si>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</si>
  <si>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</si>
  <si>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</si>
  <si>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</si>
  <si>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</si>
  <si>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</si>
  <si>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</si>
  <si>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</si>
  <si>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</si>
  <si>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</si>
  <si>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</si>
  <si>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</si>
  <si>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</si>
  <si>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</si>
  <si>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</si>
  <si>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</si>
  <si>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</si>
  <si>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</si>
  <si>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</si>
  <si>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</si>
  <si>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</si>
  <si>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</si>
  <si>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</si>
  <si>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</si>
  <si>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</si>
  <si>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</si>
  <si>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</si>
  <si>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</si>
  <si>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</si>
  <si>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</si>
  <si>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</si>
  <si>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</si>
  <si>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</si>
  <si>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</si>
  <si>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</si>
  <si>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</si>
  <si>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</si>
  <si>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</si>
  <si>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</si>
  <si>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</si>
  <si>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</si>
  <si>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</si>
  <si>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</si>
  <si>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</si>
  <si>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</si>
  <si>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</si>
  <si>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</si>
  <si>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</si>
  <si>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</si>
  <si>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</si>
  <si>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</si>
  <si>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</si>
  <si>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</si>
  <si>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</si>
  <si>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</si>
  <si>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</si>
  <si>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</si>
  <si>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</si>
  <si>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</si>
  <si>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</si>
  <si>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</si>
  <si>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</si>
  <si>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</si>
  <si>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</si>
  <si>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</si>
  <si>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</si>
  <si>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</si>
  <si>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</si>
  <si>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</si>
  <si>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</si>
  <si>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</si>
  <si>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</si>
  <si>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</si>
  <si>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</si>
  <si>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</si>
  <si>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</si>
  <si>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</si>
  <si>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</si>
  <si>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</si>
  <si>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</si>
  <si>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</si>
  <si>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</si>
  <si>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</si>
  <si>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</si>
  <si>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</si>
  <si>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</si>
  <si>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</si>
  <si>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</si>
  <si>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</si>
  <si>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</si>
  <si>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</si>
  <si>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</si>
  <si>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</si>
  <si>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</si>
  <si>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</si>
  <si>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</si>
  <si>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</si>
  <si>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</si>
  <si>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</si>
  <si>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</si>
  <si>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</si>
  <si>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</si>
  <si>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</si>
  <si>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</si>
  <si>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</si>
  <si>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</si>
  <si>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</si>
  <si>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</si>
  <si>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</si>
  <si>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</si>
  <si>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</si>
  <si>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</si>
  <si>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</si>
  <si>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</si>
  <si>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</si>
  <si>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</si>
  <si>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</si>
  <si>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</si>
  <si>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</si>
  <si>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</si>
  <si>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</si>
  <si>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</si>
  <si>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</si>
  <si>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</si>
  <si>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</si>
  <si>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</si>
  <si>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</si>
  <si>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</si>
  <si>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</si>
  <si>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</si>
  <si>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</si>
  <si>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</si>
  <si>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</si>
  <si>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</si>
  <si>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</si>
  <si>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</si>
  <si>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</si>
  <si>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</si>
  <si>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</si>
  <si>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</si>
  <si>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</si>
  <si>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</si>
  <si>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</si>
  <si>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</si>
  <si>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</si>
  <si>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</si>
  <si>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</si>
  <si>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</si>
  <si>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</si>
  <si>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</si>
  <si>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</si>
  <si>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</si>
  <si>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</si>
  <si>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</si>
  <si>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</si>
  <si>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</si>
  <si>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</si>
  <si>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</si>
  <si>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</si>
  <si>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</si>
  <si>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</si>
  <si>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</si>
  <si>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</si>
  <si>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</si>
  <si>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</si>
  <si>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</si>
  <si>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</si>
  <si>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</si>
  <si>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</si>
  <si>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</si>
  <si>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</si>
  <si>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</si>
  <si>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</si>
  <si>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</si>
  <si>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</si>
  <si>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</si>
  <si>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</si>
  <si>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</si>
  <si>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</si>
  <si>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</si>
  <si>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</si>
  <si>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</si>
  <si>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</si>
  <si>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</si>
  <si>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</si>
  <si>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</si>
  <si>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</si>
  <si>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</si>
  <si>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</si>
  <si>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</si>
  <si>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</si>
  <si>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</si>
  <si>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</si>
  <si>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</si>
  <si>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</si>
  <si>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</si>
  <si>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</si>
  <si>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</si>
  <si>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</si>
  <si>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</si>
  <si>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</si>
  <si>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</si>
  <si>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</si>
  <si>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</si>
  <si>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</si>
  <si>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</si>
  <si>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</si>
  <si>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</si>
  <si>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</si>
  <si>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</si>
  <si>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</si>
  <si>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</si>
  <si>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</si>
  <si>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</si>
  <si>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</si>
  <si>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</si>
  <si>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</si>
  <si>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</si>
  <si>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</si>
  <si>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</si>
  <si>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</si>
  <si>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</si>
  <si>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</si>
  <si>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</si>
  <si>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</si>
  <si>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</si>
  <si>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</si>
  <si>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</si>
  <si>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</si>
  <si>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</si>
  <si>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</si>
  <si>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</si>
  <si>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</si>
  <si>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</si>
  <si>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</si>
  <si>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</si>
  <si>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</si>
  <si>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</si>
  <si>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</si>
  <si>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</si>
  <si>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</si>
  <si>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</si>
  <si>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</si>
  <si>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</si>
  <si>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</si>
  <si>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</si>
  <si>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</si>
  <si>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</si>
  <si>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</si>
  <si>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</si>
  <si>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</si>
  <si>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</si>
  <si>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</si>
  <si>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</si>
  <si>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</si>
  <si>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</si>
  <si>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</si>
  <si>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</si>
  <si>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</si>
  <si>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</si>
  <si>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</si>
  <si>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</si>
  <si>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</si>
  <si>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</si>
  <si>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</si>
  <si>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</si>
  <si>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</si>
  <si>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</si>
  <si>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</si>
  <si>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</si>
  <si>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</si>
  <si>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</si>
  <si>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</si>
  <si>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</si>
  <si>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</si>
  <si>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</si>
  <si>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</si>
  <si>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</si>
  <si>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</si>
  <si>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</si>
  <si>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</si>
  <si>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</si>
  <si>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</si>
  <si>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</si>
  <si>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</si>
  <si>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</si>
  <si>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</si>
  <si>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</si>
  <si>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</si>
  <si>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</si>
  <si>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</si>
  <si>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</si>
  <si>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</si>
  <si>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</si>
  <si>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</si>
  <si>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</si>
  <si>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</si>
  <si>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</si>
  <si>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</si>
  <si>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</si>
  <si>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</si>
  <si>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</si>
  <si>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</si>
  <si>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</si>
  <si>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</si>
  <si>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</si>
  <si>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</si>
  <si>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</si>
  <si>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</si>
  <si>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</si>
  <si>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</si>
  <si>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</si>
  <si>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</si>
  <si>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</si>
  <si>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</si>
  <si>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</si>
  <si>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</si>
  <si>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</si>
  <si>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</si>
  <si>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</si>
  <si>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</si>
  <si>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</si>
  <si>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</si>
  <si>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</si>
  <si>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</si>
  <si>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</si>
  <si>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</si>
  <si>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</si>
  <si>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</si>
  <si>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</si>
  <si>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</si>
  <si>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</si>
  <si>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</si>
  <si>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</si>
  <si>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</si>
  <si>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</si>
  <si>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</si>
  <si>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</si>
  <si>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</si>
  <si>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</si>
  <si>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</si>
  <si>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</si>
  <si>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</si>
  <si>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</si>
  <si>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</si>
  <si>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</si>
  <si>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</si>
  <si>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</si>
  <si>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</si>
  <si>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</si>
  <si>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</si>
  <si>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</si>
  <si>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</si>
  <si>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</si>
  <si>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</si>
  <si>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</si>
  <si>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</si>
  <si>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</si>
  <si>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</si>
  <si>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</si>
  <si>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</si>
  <si>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</si>
  <si>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</si>
  <si>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</si>
  <si>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</si>
  <si>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</si>
  <si>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</si>
  <si>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</si>
  <si>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</si>
  <si>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</si>
  <si>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</si>
  <si>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</si>
  <si>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</si>
  <si>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</si>
  <si>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</si>
  <si>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</si>
  <si>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</si>
  <si>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</si>
  <si>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</si>
  <si>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</si>
  <si>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</si>
  <si>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</si>
  <si>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</si>
  <si>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</si>
  <si>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</si>
  <si>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</si>
  <si>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</si>
  <si>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</si>
  <si>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</si>
  <si>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</si>
  <si>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</si>
  <si>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</si>
  <si>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</si>
  <si>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</si>
  <si>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</si>
  <si>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</si>
  <si>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</si>
  <si>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</si>
  <si>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</si>
  <si>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</si>
  <si>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</si>
  <si>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</si>
  <si>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</si>
  <si>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</si>
  <si>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</si>
  <si>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</si>
  <si>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</si>
  <si>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</si>
  <si>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</si>
  <si>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</si>
  <si>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</si>
  <si>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</si>
  <si>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</si>
  <si>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</si>
  <si>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</si>
  <si>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</si>
  <si>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</si>
  <si>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</si>
  <si>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</si>
  <si>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</si>
  <si>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</si>
  <si>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</si>
  <si>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</si>
  <si>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</si>
  <si>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</si>
  <si>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</si>
  <si>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</si>
  <si>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</si>
  <si>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</si>
  <si>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</si>
  <si>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</si>
  <si>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</si>
  <si>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</si>
  <si>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</si>
  <si>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</si>
  <si>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</si>
  <si>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</si>
  <si>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</si>
  <si>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</si>
  <si>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</si>
  <si>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</si>
  <si>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</si>
  <si>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</si>
  <si>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</si>
  <si>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</si>
  <si>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</si>
  <si>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</si>
  <si>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</si>
  <si>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</si>
  <si>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</si>
  <si>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</si>
  <si>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</si>
  <si>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</si>
  <si>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</si>
  <si>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</si>
  <si>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</si>
  <si>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</si>
  <si>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</si>
  <si>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</si>
  <si>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</si>
  <si>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</si>
  <si>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</si>
  <si>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</si>
  <si>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</si>
  <si>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</si>
  <si>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</si>
  <si>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</si>
  <si>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</si>
  <si>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</si>
  <si>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</si>
  <si>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</si>
  <si>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</si>
  <si>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</si>
  <si>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</si>
  <si>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</si>
  <si>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</si>
  <si>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</si>
  <si>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</si>
  <si>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</si>
  <si>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</si>
  <si>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</si>
  <si>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</si>
  <si>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</si>
  <si>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</si>
  <si>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</si>
  <si>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</si>
  <si>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</si>
  <si>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</si>
  <si>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</si>
  <si>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</si>
  <si>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</si>
  <si>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</si>
  <si>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</si>
  <si>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</si>
  <si>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</si>
  <si>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</si>
  <si>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</si>
  <si>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</si>
  <si>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</si>
  <si>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</si>
  <si>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</si>
  <si>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</si>
  <si>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</si>
  <si>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</si>
  <si>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</si>
  <si>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</si>
  <si>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</si>
  <si>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</si>
  <si>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</si>
  <si>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</si>
  <si>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</si>
  <si>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</si>
  <si>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</si>
  <si>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</si>
  <si>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</si>
  <si>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</si>
  <si>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</si>
  <si>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</si>
  <si>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</si>
  <si>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</si>
  <si>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</si>
  <si>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</si>
  <si>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</si>
  <si>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</si>
  <si>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</si>
  <si>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</si>
  <si>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</si>
  <si>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</si>
  <si>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</si>
  <si>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</si>
  <si>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</si>
  <si>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</si>
  <si>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</si>
  <si>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</si>
  <si>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</si>
  <si>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</si>
  <si>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</si>
  <si>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</si>
  <si>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</si>
  <si>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</si>
  <si>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</si>
  <si>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</si>
  <si>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</si>
  <si>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</si>
  <si>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</si>
  <si>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</si>
  <si>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</si>
  <si>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</si>
  <si>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</si>
  <si>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</si>
  <si>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</si>
  <si>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</si>
  <si>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</si>
  <si>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</si>
  <si>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</si>
  <si>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</si>
  <si>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</si>
  <si>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</si>
  <si>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</si>
  <si>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</si>
  <si>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</si>
  <si>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</si>
  <si>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</si>
  <si>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</si>
  <si>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</si>
  <si>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</si>
  <si>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</si>
  <si>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</si>
  <si>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</si>
  <si>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</si>
  <si>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</si>
  <si>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</si>
  <si>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</si>
  <si>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</si>
  <si>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</si>
  <si>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</si>
  <si>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</si>
  <si>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</si>
  <si>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</si>
  <si>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</si>
  <si>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</si>
  <si>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</si>
  <si>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</si>
  <si>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</si>
  <si>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</si>
  <si>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</si>
  <si>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</si>
  <si>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</si>
  <si>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</si>
  <si>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</si>
  <si>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</si>
  <si>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</si>
  <si>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</si>
  <si>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</si>
  <si>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</si>
  <si>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</si>
  <si>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</si>
  <si>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</si>
  <si>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</si>
  <si>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</si>
  <si>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</si>
  <si>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</si>
  <si>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</si>
  <si>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</si>
  <si>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</si>
  <si>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</si>
  <si>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</si>
  <si>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</si>
  <si>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</si>
  <si>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</si>
  <si>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</si>
  <si>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</si>
  <si>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</si>
  <si>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</si>
  <si>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</si>
  <si>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</si>
  <si>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</si>
  <si>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</si>
  <si>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</si>
  <si>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</si>
  <si>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</si>
  <si>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</si>
  <si>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</si>
  <si>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</si>
  <si>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</si>
  <si>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</si>
  <si>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</si>
  <si>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</si>
  <si>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</si>
  <si>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</si>
  <si>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</si>
  <si>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</si>
  <si>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</si>
  <si>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</si>
  <si>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</si>
  <si>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</si>
  <si>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</si>
  <si>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</si>
  <si>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</si>
  <si>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</si>
  <si>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</si>
  <si>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</si>
  <si>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</si>
  <si>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</si>
  <si>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</si>
  <si>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</si>
  <si>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</si>
  <si>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</si>
  <si>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</si>
  <si>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</si>
  <si>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</si>
  <si>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</si>
  <si>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</si>
  <si>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</si>
  <si>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</si>
  <si>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</si>
  <si>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</si>
  <si>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</si>
  <si>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</si>
  <si>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</si>
  <si>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</si>
  <si>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</si>
  <si>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</si>
  <si>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</si>
  <si>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</si>
  <si>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</si>
  <si>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</si>
  <si>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</si>
  <si>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</si>
  <si>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</si>
  <si>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</si>
  <si>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</si>
  <si>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</si>
  <si>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</si>
  <si>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</si>
  <si>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</si>
  <si>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</si>
  <si>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</si>
  <si>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</si>
  <si>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</si>
  <si>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</si>
  <si>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</si>
  <si>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</si>
  <si>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</si>
  <si>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</si>
  <si>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</si>
  <si>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</si>
  <si>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</si>
  <si>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</si>
  <si>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</si>
  <si>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</si>
  <si>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</si>
  <si>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</si>
  <si>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</si>
  <si>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</si>
  <si>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</si>
  <si>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</si>
  <si>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</si>
  <si>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</si>
  <si>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</si>
  <si>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</si>
  <si>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</si>
  <si>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</si>
  <si>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</si>
  <si>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</si>
  <si>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</si>
  <si>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</si>
  <si>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</si>
  <si>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</si>
  <si>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</si>
  <si>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</si>
  <si>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</si>
  <si>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</si>
  <si>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</si>
  <si>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</si>
  <si>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</si>
  <si>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</si>
  <si>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</si>
  <si>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</si>
  <si>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</si>
  <si>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</si>
  <si>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</si>
  <si>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</si>
  <si>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</si>
  <si>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</si>
  <si>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</si>
  <si>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</si>
  <si>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</si>
  <si>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</si>
  <si>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</si>
  <si>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</si>
  <si>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</si>
  <si>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</si>
  <si>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</si>
  <si>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</si>
  <si>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</si>
  <si>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</si>
  <si>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</si>
  <si>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</si>
  <si>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</si>
  <si>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</si>
  <si>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</si>
  <si>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</si>
  <si>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</si>
  <si>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</si>
  <si>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</si>
  <si>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</si>
  <si>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</si>
  <si>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</si>
  <si>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</si>
  <si>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</si>
  <si>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</si>
  <si>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</si>
  <si>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</si>
  <si>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</si>
  <si>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</si>
  <si>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</si>
  <si>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</si>
  <si>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</si>
  <si>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</si>
  <si>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</si>
  <si>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</si>
  <si>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</si>
  <si>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</si>
  <si>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</si>
  <si>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</si>
  <si>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</si>
  <si>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</si>
  <si>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</si>
  <si>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</si>
  <si>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</si>
  <si>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</si>
  <si>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</si>
  <si>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</si>
  <si>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</si>
  <si>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</si>
  <si>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</si>
  <si>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</si>
  <si>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</si>
  <si>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</si>
  <si>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</si>
  <si>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</si>
  <si>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</si>
  <si>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</si>
  <si>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</si>
  <si>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</si>
  <si>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</si>
  <si>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</si>
  <si>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</si>
  <si>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</si>
  <si>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</si>
  <si>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</si>
  <si>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</si>
  <si>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</si>
  <si>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</si>
  <si>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</si>
  <si>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</si>
  <si>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</si>
  <si>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</si>
  <si>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</si>
  <si>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</si>
  <si>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</si>
  <si>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</si>
  <si>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</si>
  <si>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</si>
  <si>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</si>
  <si>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</si>
  <si>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</si>
  <si>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</si>
  <si>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</si>
  <si>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</si>
  <si>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</si>
  <si>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</si>
  <si>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</si>
  <si>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</si>
  <si>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</si>
  <si>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</si>
  <si>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</si>
  <si>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</si>
  <si>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</si>
  <si>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</si>
  <si>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</si>
  <si>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</si>
  <si>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</si>
  <si>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</si>
  <si>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</si>
  <si>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</si>
  <si>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</si>
  <si>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</si>
  <si>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</si>
  <si>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</si>
  <si>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</si>
  <si>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</si>
  <si>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</si>
  <si>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</si>
  <si>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</si>
  <si>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</si>
  <si>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</si>
  <si>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</si>
  <si>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</si>
  <si>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</si>
  <si>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</si>
  <si>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</si>
  <si>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</si>
  <si>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</si>
  <si>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</si>
  <si>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</si>
  <si>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</si>
  <si>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</si>
  <si>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</si>
  <si>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</si>
  <si>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</si>
  <si>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</si>
  <si>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</si>
  <si>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</si>
  <si>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</si>
  <si>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</si>
  <si>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</si>
  <si>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</si>
  <si>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</si>
  <si>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</si>
  <si>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</si>
  <si>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</si>
  <si>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</si>
  <si>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</si>
  <si>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</si>
  <si>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</si>
  <si>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</si>
  <si>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</si>
  <si>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</si>
  <si>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</si>
  <si>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</si>
  <si>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</si>
  <si>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</si>
  <si>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</si>
  <si>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</si>
  <si>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</si>
  <si>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</si>
  <si>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</si>
  <si>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</si>
  <si>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</si>
  <si>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</si>
  <si>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</si>
  <si>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</si>
  <si>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</si>
  <si>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</si>
  <si>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</si>
  <si>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</si>
  <si>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</si>
  <si>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</si>
  <si>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</si>
  <si>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</si>
  <si>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</si>
  <si>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</si>
  <si>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</si>
  <si>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</si>
  <si>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</si>
  <si>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</si>
  <si>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</si>
  <si>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</si>
  <si>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</si>
  <si>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</si>
  <si>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</si>
  <si>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</si>
  <si>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</si>
  <si>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</si>
  <si>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</si>
  <si>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</si>
  <si>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</si>
  <si>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</si>
  <si>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</si>
  <si>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</si>
  <si>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</si>
  <si>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</si>
  <si>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</si>
  <si>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</si>
  <si>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</si>
  <si>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</si>
  <si>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</si>
  <si>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</si>
  <si>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</si>
  <si>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</si>
  <si>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</si>
  <si>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</si>
  <si>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</si>
  <si>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</si>
  <si>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</si>
  <si>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</si>
  <si>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</si>
  <si>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</si>
  <si>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</si>
  <si>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</si>
  <si>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</si>
  <si>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</si>
  <si>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</si>
  <si>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</si>
  <si>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</si>
  <si>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</si>
  <si>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</si>
  <si>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</si>
  <si>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</si>
  <si>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</si>
  <si>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</si>
  <si>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</si>
  <si>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</si>
  <si>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</si>
  <si>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</si>
  <si>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</si>
  <si>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</si>
  <si>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</si>
  <si>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</si>
  <si>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</si>
  <si>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</si>
  <si>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</si>
  <si>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</si>
  <si>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</si>
  <si>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</si>
  <si>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</si>
  <si>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</si>
  <si>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</si>
  <si>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</si>
  <si>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</si>
  <si>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</si>
  <si>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</si>
  <si>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</si>
  <si>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</si>
  <si>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</si>
  <si>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</si>
  <si>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</si>
  <si>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</si>
  <si>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</si>
  <si>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</si>
  <si>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</si>
  <si>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</si>
  <si>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</si>
  <si>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</si>
  <si>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</si>
  <si>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</si>
  <si>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</si>
  <si>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</si>
  <si>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</si>
  <si>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</si>
  <si>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</si>
  <si>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</si>
  <si>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</si>
  <si>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</si>
  <si>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</si>
  <si>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</si>
  <si>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</si>
  <si>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</si>
  <si>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</si>
  <si>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</si>
  <si>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</si>
  <si>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</si>
  <si>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</si>
  <si>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</si>
  <si>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</si>
  <si>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</si>
  <si>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</si>
  <si>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</si>
  <si>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</si>
  <si>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</si>
  <si>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</si>
  <si>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</si>
  <si>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</si>
  <si>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</si>
  <si>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</si>
  <si>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</si>
  <si>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</si>
  <si>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</si>
  <si>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</si>
  <si>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</si>
  <si>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</si>
  <si>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</si>
  <si>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</si>
  <si>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</si>
  <si>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</si>
  <si>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</si>
  <si>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</si>
  <si>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</si>
  <si>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</si>
  <si>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</si>
  <si>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</si>
  <si>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</si>
  <si>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</si>
  <si>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</si>
  <si>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</si>
  <si>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</si>
  <si>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</si>
  <si>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</si>
  <si>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</si>
  <si>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</si>
  <si>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</si>
  <si>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</si>
  <si>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</si>
  <si>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</si>
  <si>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</si>
  <si>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</si>
  <si>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</si>
  <si>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</si>
  <si>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</si>
  <si>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</si>
  <si>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</si>
  <si>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</si>
  <si>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</si>
  <si>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</si>
  <si>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</si>
  <si>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</si>
  <si>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</si>
  <si>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</si>
  <si>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</si>
  <si>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</si>
  <si>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</si>
  <si>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</si>
  <si>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</si>
  <si>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</si>
  <si>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</si>
  <si>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</si>
  <si>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</si>
  <si>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</si>
  <si>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</si>
  <si>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</si>
  <si>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</si>
  <si>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</si>
  <si>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</si>
  <si>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</si>
  <si>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</si>
  <si>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</si>
  <si>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</si>
  <si>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</si>
  <si>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</si>
  <si>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</si>
  <si>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</si>
  <si>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</si>
  <si>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</si>
  <si>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</si>
  <si>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</si>
  <si>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</si>
  <si>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</si>
  <si>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</si>
  <si>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</si>
  <si>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</si>
  <si>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</si>
  <si>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</si>
  <si>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</si>
  <si>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</si>
  <si>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</si>
  <si>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</si>
  <si>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</si>
  <si>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</si>
  <si>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</si>
  <si>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</si>
  <si>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</si>
  <si>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</si>
  <si>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</si>
  <si>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</si>
  <si>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</si>
  <si>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</si>
  <si>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</si>
  <si>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</si>
  <si>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</si>
  <si>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</si>
  <si>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</si>
  <si>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</si>
  <si>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</si>
  <si>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</si>
  <si>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</si>
  <si>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</si>
  <si>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</si>
  <si>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</si>
  <si>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</si>
  <si>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</si>
  <si>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</si>
  <si>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</si>
  <si>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</si>
  <si>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</si>
  <si>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</si>
  <si>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</si>
  <si>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</si>
  <si>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</si>
  <si>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</si>
  <si>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</si>
  <si>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</si>
  <si>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</si>
  <si>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</si>
  <si>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</si>
  <si>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</si>
  <si>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</si>
  <si>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</si>
  <si>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</si>
  <si>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</si>
  <si>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</si>
  <si>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</si>
  <si>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</si>
  <si>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</si>
  <si>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</si>
  <si>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</si>
  <si>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</si>
  <si>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</si>
  <si>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</si>
  <si>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</si>
  <si>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</si>
  <si>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</si>
  <si>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</si>
  <si>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</si>
  <si>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</si>
  <si>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</si>
  <si>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</si>
  <si>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</si>
  <si>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</si>
  <si>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</si>
  <si>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</si>
  <si>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</si>
  <si>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</si>
  <si>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</si>
  <si>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</si>
  <si>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</si>
  <si>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</si>
  <si>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</si>
  <si>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</si>
  <si>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</si>
  <si>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</si>
  <si>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</si>
  <si>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</si>
  <si>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</si>
  <si>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</si>
  <si>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</si>
  <si>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</si>
  <si>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</si>
  <si>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</si>
  <si>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</si>
  <si>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</si>
  <si>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</si>
  <si>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</si>
  <si>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</si>
  <si>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</si>
  <si>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</si>
  <si>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</si>
  <si>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</si>
  <si>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</si>
  <si>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</si>
  <si>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</si>
  <si>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</si>
  <si>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</si>
  <si>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</si>
  <si>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</si>
  <si>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</si>
  <si>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</si>
  <si>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</si>
  <si>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</si>
  <si>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</si>
  <si>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</si>
  <si>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</si>
  <si>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</si>
  <si>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</si>
  <si>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</si>
  <si>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</si>
  <si>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</si>
  <si>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</si>
  <si>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</si>
  <si>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</si>
  <si>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</si>
  <si>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</si>
  <si>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</si>
  <si>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</si>
  <si>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</si>
  <si>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</si>
  <si>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</si>
  <si>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</si>
  <si>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</si>
  <si>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</si>
  <si>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</si>
  <si>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</si>
  <si>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</si>
  <si>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</si>
  <si>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</si>
  <si>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</si>
  <si>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</si>
  <si>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</si>
  <si>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</si>
  <si>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</si>
  <si>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</si>
  <si>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</si>
  <si>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</si>
  <si>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</si>
  <si>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</si>
  <si>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</si>
  <si>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</si>
  <si>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</si>
  <si>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</si>
  <si>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</si>
  <si>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</si>
  <si>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</si>
  <si>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</si>
  <si>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</si>
  <si>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</si>
  <si>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</si>
  <si>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</si>
  <si>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</si>
  <si>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</si>
  <si>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</si>
  <si>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</si>
  <si>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</si>
  <si>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</si>
  <si>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</si>
  <si>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</si>
  <si>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</si>
  <si>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</si>
  <si>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</si>
  <si>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</si>
  <si>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</si>
  <si>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</si>
  <si>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</si>
  <si>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</si>
  <si>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</si>
  <si>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</si>
  <si>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</si>
  <si>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</si>
  <si>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</si>
  <si>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</si>
  <si>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</si>
  <si>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</si>
  <si>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</si>
  <si>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</si>
  <si>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</si>
  <si>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</si>
  <si>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</si>
  <si>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</si>
  <si>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</si>
  <si>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</si>
  <si>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</si>
  <si>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</si>
  <si>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</si>
  <si>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</si>
  <si>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</si>
  <si>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</si>
  <si>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</si>
  <si>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</si>
  <si>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</si>
  <si>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</si>
  <si>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</si>
  <si>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</si>
  <si>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</si>
  <si>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</si>
  <si>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</si>
  <si>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</si>
  <si>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</si>
  <si>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</si>
  <si>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</si>
  <si>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</si>
  <si>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</si>
  <si>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</si>
  <si>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</si>
  <si>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</si>
  <si>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</si>
  <si>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</si>
  <si>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</si>
  <si>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</si>
  <si>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</si>
  <si>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</si>
  <si>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</si>
  <si>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</si>
  <si>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</si>
  <si>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</si>
  <si>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</si>
  <si>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</si>
  <si>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</si>
  <si>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</si>
  <si>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</si>
  <si>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</si>
  <si>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</si>
  <si>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</si>
  <si>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</si>
  <si>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</si>
  <si>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</si>
  <si>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</si>
  <si>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</si>
  <si>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</si>
  <si>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</si>
  <si>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</si>
  <si>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</si>
  <si>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</si>
  <si>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</si>
  <si>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</si>
  <si>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</si>
  <si>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</si>
  <si>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</si>
  <si>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</si>
  <si>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</si>
  <si>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</si>
  <si>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</si>
  <si>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</si>
  <si>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</si>
  <si>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</si>
  <si>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</si>
  <si>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</si>
  <si>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</si>
  <si>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</si>
  <si>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</si>
  <si>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</si>
  <si>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</si>
  <si>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</si>
  <si>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</si>
  <si>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</si>
  <si>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</si>
  <si>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</si>
  <si>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</si>
  <si>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</si>
  <si>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</si>
  <si>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</si>
  <si>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</si>
  <si>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</si>
  <si>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</si>
  <si>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</si>
  <si>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</si>
  <si>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</si>
  <si>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</si>
  <si>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</si>
  <si>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</si>
  <si>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</si>
  <si>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</si>
  <si>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</si>
  <si>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</si>
  <si>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</si>
  <si>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</si>
  <si>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</si>
  <si>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</si>
  <si>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</si>
  <si>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</si>
  <si>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</si>
  <si>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</si>
  <si>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</si>
  <si>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</si>
  <si>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</si>
  <si>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</si>
  <si>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</si>
  <si>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</si>
  <si>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</si>
  <si>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</si>
  <si>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</si>
  <si>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</si>
  <si>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</si>
  <si>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</si>
  <si>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</si>
  <si>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</si>
  <si>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</si>
  <si>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</si>
  <si>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</si>
  <si>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</si>
  <si>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</si>
  <si>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</si>
  <si>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</si>
  <si>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</si>
  <si>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</si>
  <si>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</si>
  <si>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</si>
  <si>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</si>
  <si>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</si>
  <si>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</si>
  <si>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</si>
  <si>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</si>
  <si>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</si>
  <si>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</si>
  <si>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</si>
  <si>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</si>
  <si>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</si>
  <si>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</si>
  <si>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</si>
  <si>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</si>
  <si>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</si>
  <si>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</si>
  <si>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</si>
  <si>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</si>
  <si>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</si>
  <si>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</si>
  <si>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</si>
  <si>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</si>
  <si>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</si>
  <si>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</si>
  <si>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</si>
  <si>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</si>
  <si>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</si>
  <si>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</si>
  <si>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</si>
  <si>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</si>
  <si>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</si>
  <si>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</si>
  <si>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</si>
  <si>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</si>
  <si>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</si>
  <si>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</si>
  <si>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</si>
  <si>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</si>
  <si>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</si>
  <si>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</si>
  <si>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</si>
  <si>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</si>
  <si>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</si>
  <si>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</si>
  <si>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</si>
  <si>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</si>
  <si>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</si>
  <si>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</si>
  <si>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</si>
  <si>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</si>
  <si>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</si>
  <si>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</si>
  <si>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</si>
  <si>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</si>
  <si>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</si>
  <si>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</si>
  <si>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</si>
  <si>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</si>
  <si>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</si>
  <si>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</si>
  <si>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</si>
  <si>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</si>
  <si>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</si>
  <si>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</si>
  <si>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</si>
  <si>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</si>
  <si>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</si>
  <si>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</si>
  <si>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</si>
  <si>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</si>
  <si>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</si>
  <si>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</si>
  <si>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</si>
  <si>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</si>
  <si>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</si>
  <si>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</si>
  <si>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</si>
  <si>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</si>
  <si>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</si>
  <si>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</si>
  <si>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</si>
  <si>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</si>
  <si>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</si>
  <si>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</si>
  <si>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</si>
  <si>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</si>
  <si>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</si>
  <si>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</si>
  <si>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</si>
  <si>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</si>
  <si>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</si>
  <si>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</si>
  <si>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</si>
  <si>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</si>
  <si>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</si>
  <si>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</si>
  <si>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</si>
  <si>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</si>
  <si>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</si>
  <si>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</si>
  <si>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</si>
  <si>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</si>
  <si>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</si>
  <si>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</si>
  <si>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</si>
  <si>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</si>
  <si>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</si>
  <si>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</si>
  <si>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</si>
  <si>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</si>
  <si>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</si>
  <si>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</si>
  <si>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</si>
  <si>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</si>
  <si>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</si>
  <si>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</si>
  <si>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</si>
  <si>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</si>
  <si>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</si>
  <si>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</si>
  <si>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</si>
  <si>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</si>
  <si>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</si>
  <si>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</si>
  <si>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</si>
  <si>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</si>
  <si>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</si>
  <si>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</si>
  <si>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</si>
  <si>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</si>
  <si>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</si>
  <si>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</si>
  <si>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</si>
  <si>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</si>
  <si>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</si>
  <si>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</si>
  <si>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</si>
  <si>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</si>
  <si>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</si>
  <si>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</si>
  <si>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</si>
  <si>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</si>
  <si>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</si>
  <si>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</si>
  <si>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</si>
  <si>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</si>
  <si>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</si>
  <si>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</si>
  <si>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</si>
  <si>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</si>
  <si>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</si>
  <si>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</si>
  <si>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</si>
  <si>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</si>
  <si>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</si>
  <si>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</si>
  <si>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</si>
  <si>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</si>
  <si>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</si>
  <si>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</si>
  <si>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</si>
  <si>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</si>
  <si>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</si>
  <si>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</si>
  <si>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</si>
  <si>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</si>
  <si>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</si>
  <si>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</si>
  <si>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</si>
  <si>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</si>
  <si>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</si>
  <si>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</si>
  <si>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</si>
  <si>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</si>
  <si>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</si>
  <si>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</si>
  <si>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</si>
  <si>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</si>
  <si>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</si>
  <si>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</si>
  <si>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</si>
  <si>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</si>
  <si>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</si>
  <si>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</si>
  <si>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</si>
  <si>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</si>
  <si>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</si>
  <si>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</si>
  <si>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</si>
  <si>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</si>
  <si>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</si>
  <si>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</si>
  <si>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</si>
  <si>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</si>
  <si>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</si>
  <si>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</si>
  <si>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</si>
  <si>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</si>
  <si>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</si>
  <si>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</si>
  <si>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</si>
  <si>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</si>
  <si>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</si>
  <si>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</si>
  <si>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</si>
  <si>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</si>
  <si>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</si>
  <si>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</si>
  <si>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</si>
  <si>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</si>
  <si>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</si>
  <si>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</si>
  <si>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</si>
  <si>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</si>
  <si>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</si>
  <si>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</si>
  <si>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</si>
  <si>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</si>
  <si>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</si>
  <si>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</si>
  <si>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</si>
  <si>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</si>
  <si>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</si>
  <si>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</si>
  <si>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</si>
  <si>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</si>
  <si>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</si>
  <si>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</si>
  <si>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</si>
  <si>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</si>
  <si>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</si>
  <si>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</si>
  <si>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</si>
  <si>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</si>
  <si>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</si>
  <si>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</si>
  <si>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</si>
  <si>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</si>
  <si>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</si>
  <si>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</si>
  <si>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</si>
  <si>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</si>
  <si>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</si>
  <si>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</si>
  <si>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</si>
  <si>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</si>
  <si>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</si>
  <si>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</si>
  <si>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</si>
  <si>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</si>
  <si>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</si>
  <si>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</si>
  <si>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</si>
  <si>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</si>
  <si>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</si>
  <si>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</si>
  <si>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</si>
  <si>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</si>
  <si>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</si>
  <si>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</si>
  <si>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</si>
  <si>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</si>
  <si>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</si>
  <si>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</si>
  <si>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</si>
  <si>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</si>
  <si>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</si>
  <si>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</si>
  <si>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</si>
  <si>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</si>
  <si>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</si>
  <si>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</si>
  <si>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</si>
  <si>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</si>
  <si>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</si>
  <si>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</si>
  <si>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</si>
  <si>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</si>
  <si>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</si>
  <si>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</si>
  <si>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</si>
  <si>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</si>
  <si>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</si>
  <si>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</si>
  <si>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</si>
  <si>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</si>
  <si>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</si>
  <si>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</si>
  <si>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</si>
  <si>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</si>
  <si>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</si>
  <si>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</si>
  <si>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</si>
  <si>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</si>
  <si>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</si>
  <si>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</si>
  <si>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</si>
  <si>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</si>
  <si>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</si>
  <si>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</si>
  <si>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</si>
  <si>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</si>
  <si>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</si>
  <si>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</si>
  <si>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</si>
  <si>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</si>
  <si>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</si>
  <si>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</si>
  <si>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</si>
  <si>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</si>
  <si>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</si>
  <si>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</si>
  <si>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</si>
  <si>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</si>
  <si>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</si>
  <si>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</si>
  <si>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</si>
  <si>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</si>
  <si>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</si>
  <si>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</si>
  <si>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</si>
  <si>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</si>
  <si>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</si>
  <si>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</si>
  <si>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</si>
  <si>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</si>
  <si>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</si>
  <si>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</si>
  <si>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</si>
  <si>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</si>
  <si>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</si>
  <si>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</si>
  <si>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</si>
  <si>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</si>
  <si>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</si>
  <si>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</si>
  <si>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</si>
  <si>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</si>
  <si>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</si>
  <si>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</si>
  <si>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</si>
  <si>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</si>
  <si>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</si>
  <si>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</si>
  <si>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</si>
  <si>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</si>
  <si>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</si>
  <si>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</si>
  <si>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</si>
  <si>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</si>
  <si>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</si>
  <si>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</si>
  <si>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</si>
  <si>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</si>
  <si>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</si>
  <si>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</si>
  <si>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</si>
  <si>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</si>
  <si>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</si>
  <si>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</si>
  <si>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</si>
  <si>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</si>
  <si>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</si>
  <si>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</si>
  <si>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</si>
  <si>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</si>
  <si>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</si>
  <si>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</si>
  <si>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</si>
  <si>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</si>
  <si>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</si>
  <si>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</si>
  <si>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</si>
  <si>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</si>
  <si>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</si>
  <si>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</si>
  <si>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</si>
  <si>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</si>
  <si>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</si>
  <si>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</si>
  <si>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</si>
  <si>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</si>
  <si>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</si>
  <si>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</si>
  <si>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</si>
  <si>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</si>
  <si>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</si>
  <si>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</si>
  <si>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</si>
  <si>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</si>
  <si>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</si>
  <si>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</si>
  <si>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</si>
  <si>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</si>
  <si>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</si>
  <si>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</si>
  <si>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</si>
  <si>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</si>
  <si>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</si>
  <si>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</si>
  <si>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</si>
  <si>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</si>
  <si>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</si>
  <si>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</si>
  <si>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</si>
  <si>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</si>
  <si>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</si>
  <si>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</si>
  <si>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</si>
  <si>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</si>
  <si>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</si>
  <si>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</si>
  <si>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</si>
  <si>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</si>
  <si>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</si>
  <si>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</si>
  <si>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</si>
  <si>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</si>
  <si>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</si>
  <si>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</si>
  <si>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</si>
  <si>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</si>
  <si>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</si>
  <si>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</si>
  <si>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</si>
  <si>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</si>
  <si>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</si>
  <si>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</si>
  <si>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</si>
  <si>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</si>
  <si>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</si>
  <si>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</si>
  <si>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</si>
  <si>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</si>
  <si>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</si>
  <si>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</si>
  <si>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</si>
  <si>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</si>
  <si>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</si>
  <si>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</si>
  <si>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</si>
  <si>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</si>
  <si>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</si>
  <si>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</si>
  <si>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</si>
  <si>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</si>
  <si>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</si>
  <si>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</si>
  <si>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</si>
  <si>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</si>
  <si>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</si>
  <si>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</si>
  <si>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</si>
  <si>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</si>
  <si>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</si>
  <si>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</si>
  <si>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</si>
  <si>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</si>
  <si>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</si>
  <si>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</si>
  <si>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</si>
  <si>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</si>
  <si>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</si>
  <si>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</si>
  <si>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</si>
  <si>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</si>
  <si>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</si>
  <si>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</si>
  <si>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</si>
  <si>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</si>
  <si>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</si>
  <si>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</si>
  <si>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</si>
  <si>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</si>
  <si>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</si>
  <si>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</si>
  <si>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</si>
  <si>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</si>
  <si>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</si>
  <si>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</si>
  <si>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</si>
  <si>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</si>
  <si>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</si>
  <si>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</si>
  <si>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</si>
  <si>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</si>
  <si>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</si>
  <si>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</si>
  <si>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</si>
  <si>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</si>
  <si>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</si>
  <si>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</si>
  <si>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</si>
  <si>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</si>
  <si>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</si>
  <si>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</si>
  <si>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</si>
  <si>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</si>
  <si>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</si>
  <si>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</si>
  <si>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</si>
  <si>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</si>
  <si>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</si>
  <si>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</si>
  <si>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</si>
  <si>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</si>
  <si>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</si>
  <si>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</si>
  <si>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</si>
  <si>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</si>
  <si>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</si>
  <si>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</si>
  <si>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</si>
  <si>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</si>
  <si>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</si>
  <si>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</si>
  <si>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</si>
  <si>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</si>
  <si>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</si>
  <si>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</si>
  <si>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</si>
  <si>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</si>
  <si>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</si>
  <si>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</si>
  <si>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</si>
  <si>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</si>
  <si>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</si>
  <si>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</si>
  <si>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</si>
  <si>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</si>
  <si>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</si>
  <si>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</si>
  <si>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</si>
  <si>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</si>
  <si>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</si>
  <si>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</si>
  <si>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</si>
  <si>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</si>
  <si>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</si>
  <si>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</si>
  <si>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</si>
  <si>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</si>
  <si>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</si>
  <si>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</si>
  <si>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</si>
  <si>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</si>
  <si>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</si>
  <si>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</si>
  <si>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</si>
  <si>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</si>
  <si>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</si>
  <si>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</si>
  <si>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</si>
  <si>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</si>
  <si>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</si>
  <si>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</si>
  <si>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</si>
  <si>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</si>
  <si>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</si>
  <si>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</si>
  <si>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</si>
  <si>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</si>
  <si>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</si>
  <si>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</si>
  <si>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</si>
  <si>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</si>
  <si>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</si>
  <si>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</si>
  <si>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</si>
  <si>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</si>
  <si>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</si>
  <si>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</si>
  <si>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</si>
  <si>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</si>
  <si>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</si>
  <si>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</si>
  <si>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</si>
  <si>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</si>
  <si>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</si>
  <si>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</si>
  <si>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</si>
  <si>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</si>
  <si>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</si>
  <si>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</si>
  <si>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</si>
  <si>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</si>
  <si>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</si>
  <si>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</si>
  <si>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</si>
  <si>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</si>
  <si>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</si>
  <si>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</si>
  <si>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</si>
  <si>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</si>
  <si>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</si>
  <si>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</si>
  <si>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</si>
  <si>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</si>
  <si>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</si>
  <si>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</si>
  <si>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</si>
  <si>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</si>
  <si>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</si>
  <si>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</si>
  <si>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</si>
  <si>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</si>
  <si>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</si>
  <si>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</si>
  <si>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</si>
  <si>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</si>
  <si>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</si>
  <si>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</si>
  <si>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</si>
  <si>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</si>
  <si>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</si>
  <si>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</si>
  <si>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</si>
  <si>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</si>
  <si>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</si>
  <si>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</si>
  <si>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</si>
  <si>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</si>
  <si>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</si>
  <si>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</si>
  <si>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</si>
  <si>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</si>
  <si>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</si>
  <si>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</si>
  <si>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</si>
  <si>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</si>
  <si>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</si>
  <si>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</si>
  <si>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</si>
  <si>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</si>
  <si>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</si>
  <si>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</si>
  <si>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</si>
  <si>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</si>
  <si>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</si>
  <si>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</si>
  <si>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</si>
  <si>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</si>
  <si>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</si>
  <si>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</si>
  <si>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</si>
  <si>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</si>
  <si>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</si>
  <si>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</si>
  <si>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</si>
  <si>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</si>
  <si>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</si>
  <si>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</si>
  <si>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</si>
  <si>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</si>
  <si>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</si>
  <si>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</si>
  <si>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</si>
  <si>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</si>
  <si>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</si>
  <si>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</si>
  <si>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</si>
  <si>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</si>
  <si>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</si>
  <si>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</si>
  <si>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</si>
  <si>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</si>
  <si>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</si>
  <si>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</si>
  <si>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</si>
  <si>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</si>
  <si>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</si>
  <si>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</si>
  <si>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</si>
  <si>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</si>
  <si>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</si>
  <si>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</si>
  <si>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</si>
  <si>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</si>
  <si>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</si>
  <si>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</si>
  <si>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</si>
  <si>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</si>
  <si>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</si>
  <si>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</si>
  <si>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</si>
  <si>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</si>
  <si>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</si>
  <si>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</si>
  <si>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</si>
  <si>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</si>
  <si>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</si>
  <si>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</si>
  <si>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</si>
  <si>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</si>
  <si>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</si>
  <si>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</si>
  <si>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</si>
  <si>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</si>
  <si>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</si>
  <si>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</si>
  <si>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</si>
  <si>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</si>
  <si>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</si>
  <si>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</si>
  <si>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</si>
  <si>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</si>
  <si>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</si>
  <si>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</si>
  <si>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</si>
  <si>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</si>
  <si>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</si>
  <si>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</si>
  <si>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</si>
  <si>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</si>
  <si>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</si>
  <si>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</si>
  <si>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</si>
  <si>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</si>
  <si>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</si>
  <si>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</si>
  <si>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</si>
  <si>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</si>
  <si>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</si>
  <si>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</si>
  <si>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</si>
  <si>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</si>
  <si>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</si>
  <si>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</si>
  <si>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</si>
  <si>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</si>
  <si>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</si>
  <si>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</si>
  <si>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</si>
  <si>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</si>
  <si>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</si>
  <si>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</si>
  <si>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</si>
  <si>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</si>
  <si>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</si>
  <si>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</si>
  <si>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</si>
  <si>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</si>
  <si>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</si>
  <si>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</si>
  <si>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</si>
  <si>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</si>
  <si>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</si>
  <si>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</si>
  <si>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</si>
  <si>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</si>
  <si>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</si>
  <si>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</si>
  <si>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</si>
  <si>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</si>
  <si>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</si>
  <si>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</si>
  <si>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</si>
  <si>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</si>
  <si>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</si>
  <si>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</si>
  <si>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</si>
  <si>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</si>
  <si>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</si>
  <si>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</si>
  <si>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</si>
  <si>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</si>
  <si>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</si>
  <si>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</si>
  <si>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</si>
  <si>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</si>
  <si>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</si>
  <si>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</si>
  <si>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</si>
  <si>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</si>
  <si>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</si>
  <si>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</si>
  <si>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</si>
  <si>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</si>
  <si>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</si>
  <si>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</si>
  <si>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</si>
  <si>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</si>
  <si>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</si>
  <si>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</si>
  <si>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</si>
  <si>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</si>
  <si>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</si>
  <si>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</si>
  <si>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</si>
  <si>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</si>
  <si>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</si>
  <si>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</si>
  <si>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</si>
  <si>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</si>
  <si>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</si>
  <si>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</si>
  <si>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</si>
  <si>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</si>
  <si>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</si>
  <si>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</si>
  <si>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</si>
  <si>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</si>
  <si>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</si>
  <si>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</si>
  <si>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</si>
  <si>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</si>
  <si>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</si>
  <si>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</si>
  <si>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</si>
  <si>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</si>
  <si>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</si>
  <si>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</si>
  <si>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</si>
  <si>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</si>
  <si>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</si>
  <si>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</si>
  <si>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</si>
  <si>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</si>
  <si>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</si>
  <si>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</si>
  <si>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</si>
  <si>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</si>
  <si>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</si>
  <si>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</si>
  <si>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</si>
  <si>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</si>
  <si>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</si>
  <si>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</si>
  <si>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</si>
  <si>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</si>
  <si>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</si>
  <si>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</si>
  <si>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</si>
  <si>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</si>
  <si>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</si>
  <si>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</si>
  <si>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</si>
  <si>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</si>
  <si>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</si>
  <si>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</si>
  <si>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</si>
  <si>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</si>
  <si>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</si>
  <si>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</si>
  <si>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</si>
  <si>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</si>
  <si>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</si>
  <si>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</si>
  <si>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</si>
  <si>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</si>
  <si>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</si>
  <si>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</si>
  <si>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</si>
  <si>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</si>
  <si>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</si>
  <si>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</si>
  <si>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</si>
  <si>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</si>
  <si>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</si>
  <si>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</si>
  <si>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</si>
  <si>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</si>
  <si>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</si>
  <si>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</si>
  <si>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</si>
  <si>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</si>
  <si>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</si>
  <si>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</si>
  <si>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</si>
  <si>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</si>
  <si>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</si>
  <si>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</si>
  <si>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</si>
  <si>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</si>
  <si>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</si>
  <si>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</si>
  <si>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</si>
  <si>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</si>
  <si>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</si>
  <si>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</si>
  <si>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</si>
  <si>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</si>
  <si>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</si>
  <si>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</si>
  <si>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</si>
  <si>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</si>
  <si>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</si>
  <si>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</si>
  <si>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</si>
  <si>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</si>
  <si>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</si>
  <si>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</si>
  <si>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</si>
  <si>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</si>
  <si>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</si>
  <si>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</si>
  <si>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</si>
  <si>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</si>
  <si>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</si>
  <si>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</si>
  <si>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</si>
  <si>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</si>
  <si>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</si>
  <si>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</si>
  <si>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</si>
  <si>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</si>
  <si>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</si>
  <si>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</si>
  <si>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</si>
  <si>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</si>
  <si>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</si>
  <si>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</si>
  <si>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</si>
  <si>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</si>
  <si>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</si>
  <si>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</si>
  <si>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</si>
  <si>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</si>
  <si>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</si>
  <si>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</si>
  <si>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</si>
  <si>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</si>
  <si>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</si>
  <si>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</si>
  <si>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</si>
  <si>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</si>
  <si>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</si>
  <si>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</si>
  <si>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</si>
  <si>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</si>
  <si>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</si>
  <si>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</si>
  <si>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</si>
  <si>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</si>
  <si>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</si>
  <si>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</si>
  <si>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</si>
  <si>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</si>
  <si>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</si>
  <si>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</si>
  <si>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</si>
  <si>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</si>
  <si>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</si>
  <si>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</si>
  <si>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</si>
  <si>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</si>
  <si>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</si>
  <si>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</si>
  <si>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</si>
  <si>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</si>
  <si>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</si>
  <si>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</si>
  <si>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</si>
  <si>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</si>
  <si>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</si>
  <si>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</si>
  <si>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</si>
  <si>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</si>
  <si>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</si>
  <si>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</si>
  <si>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</si>
  <si>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</si>
  <si>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</si>
  <si>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</si>
  <si>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</si>
  <si>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</si>
  <si>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</si>
  <si>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</si>
  <si>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</si>
  <si>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</si>
  <si>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</si>
  <si>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</si>
  <si>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</si>
  <si>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</si>
  <si>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</si>
  <si>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</si>
  <si>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</si>
  <si>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</si>
  <si>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</si>
  <si>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</si>
  <si>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</si>
  <si>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</si>
  <si>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</si>
  <si>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</si>
  <si>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</si>
  <si>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</si>
  <si>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</si>
  <si>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</si>
  <si>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</si>
  <si>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</si>
  <si>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</si>
  <si>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</si>
  <si>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</si>
  <si>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</si>
  <si>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</si>
  <si>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</si>
  <si>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</si>
  <si>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</si>
  <si>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</si>
  <si>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</si>
  <si>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</si>
  <si>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</si>
  <si>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</si>
  <si>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</si>
  <si>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</si>
  <si>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</si>
  <si>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</si>
  <si>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</si>
  <si>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</si>
  <si>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</si>
  <si>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</si>
  <si>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</si>
  <si>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</si>
  <si>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</si>
  <si>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</si>
  <si>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</si>
  <si>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</si>
  <si>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</si>
  <si>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</si>
  <si>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</si>
  <si>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</si>
  <si>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</si>
  <si>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</si>
  <si>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</si>
  <si>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</si>
  <si>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</si>
  <si>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</si>
  <si>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</si>
  <si>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</si>
  <si>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</si>
  <si>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</si>
  <si>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</si>
  <si>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</si>
  <si>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</si>
  <si>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</si>
  <si>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</si>
  <si>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</si>
  <si>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</si>
  <si>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</si>
  <si>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</si>
  <si>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</si>
  <si>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</si>
  <si>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</si>
  <si>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</si>
  <si>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</si>
  <si>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</si>
  <si>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</si>
  <si>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</si>
  <si>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</si>
  <si>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</si>
  <si>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</si>
  <si>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</si>
  <si>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</si>
  <si>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</si>
  <si>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</si>
  <si>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</si>
  <si>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</si>
  <si>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</si>
  <si>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</si>
  <si>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</si>
  <si>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</si>
  <si>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</si>
  <si>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</si>
  <si>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</si>
  <si>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</si>
  <si>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</si>
  <si>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</si>
  <si>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</si>
  <si>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</si>
  <si>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</si>
  <si>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</si>
  <si>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</si>
  <si>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</si>
  <si>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</si>
  <si>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</si>
  <si>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</si>
  <si>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</si>
  <si>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</si>
  <si>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</si>
  <si>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</si>
  <si>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</si>
  <si>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</si>
  <si>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</si>
  <si>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</si>
  <si>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</si>
  <si>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</si>
  <si>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</si>
  <si>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</si>
  <si>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</si>
  <si>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</si>
  <si>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</si>
  <si>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</si>
  <si>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</si>
  <si>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</si>
  <si>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</si>
  <si>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</si>
  <si>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</si>
  <si>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</si>
  <si>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</si>
  <si>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</si>
  <si>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</si>
  <si>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</si>
  <si>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</si>
  <si>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</si>
  <si>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</si>
  <si>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</si>
  <si>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</si>
  <si>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</si>
  <si>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</si>
  <si>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</si>
  <si>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</si>
  <si>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</si>
  <si>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</si>
  <si>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</si>
  <si>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</si>
  <si>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</si>
  <si>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</si>
  <si>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</si>
  <si>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</si>
  <si>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</si>
  <si>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</si>
  <si>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</si>
  <si>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</si>
  <si>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</si>
  <si>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</si>
  <si>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</si>
  <si>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</si>
  <si>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</si>
  <si>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</si>
  <si>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</si>
  <si>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</si>
  <si>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</si>
  <si>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</si>
  <si>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</si>
  <si>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</si>
  <si>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</si>
  <si>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</si>
  <si>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</si>
  <si>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</si>
  <si>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</si>
  <si>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</si>
  <si>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</si>
  <si>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</si>
  <si>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</si>
  <si>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</si>
  <si>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</si>
  <si>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</si>
  <si>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</si>
  <si>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</si>
  <si>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</si>
  <si>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</si>
  <si>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</si>
  <si>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</si>
  <si>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</si>
  <si>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</si>
  <si>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</si>
  <si>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</si>
  <si>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</si>
  <si>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</si>
  <si>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</si>
  <si>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</si>
  <si>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</si>
  <si>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</si>
  <si>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</si>
  <si>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</si>
  <si>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</si>
  <si>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</si>
  <si>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</si>
  <si>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</si>
  <si>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</si>
  <si>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</si>
  <si>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</si>
  <si>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</si>
  <si>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</si>
  <si>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</si>
  <si>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</si>
  <si>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</si>
  <si>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</si>
  <si>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</si>
  <si>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</si>
  <si>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</si>
  <si>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</si>
  <si>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</si>
  <si>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</si>
  <si>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</si>
  <si>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</si>
  <si>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</si>
  <si>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</si>
  <si>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</si>
  <si>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</si>
  <si>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</si>
  <si>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</si>
  <si>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</si>
  <si>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</si>
  <si>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</si>
  <si>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</si>
  <si>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</si>
  <si>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</si>
  <si>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</si>
  <si>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</si>
  <si>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</si>
  <si>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</si>
  <si>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</si>
  <si>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</si>
  <si>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</si>
  <si>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</si>
  <si>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</si>
  <si>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</si>
  <si>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</si>
  <si>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</si>
  <si>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</si>
  <si>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</si>
  <si>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</si>
  <si>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</si>
  <si>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</si>
  <si>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</si>
  <si>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</si>
  <si>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</si>
  <si>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</si>
  <si>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</si>
  <si>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</si>
  <si>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</si>
  <si>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</si>
  <si>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</si>
  <si>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</si>
  <si>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</si>
  <si>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</si>
  <si>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</si>
  <si>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</si>
  <si>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</si>
  <si>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</si>
  <si>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</si>
  <si>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</si>
  <si>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</si>
  <si>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</si>
  <si>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</si>
  <si>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</si>
  <si>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</si>
  <si>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</si>
  <si>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</si>
  <si>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</si>
  <si>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</si>
  <si>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</si>
  <si>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</si>
  <si>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</si>
  <si>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</si>
  <si>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</si>
  <si>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</si>
  <si>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</si>
  <si>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</si>
  <si>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</si>
  <si>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</si>
  <si>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</si>
  <si>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</si>
  <si>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</si>
  <si>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</si>
  <si>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</si>
  <si>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</si>
  <si>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</si>
  <si>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</si>
  <si>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</si>
  <si>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</si>
  <si>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</si>
  <si>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</si>
  <si>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</si>
  <si>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</si>
  <si>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</si>
  <si>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</si>
  <si>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</si>
  <si>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</si>
  <si>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</si>
  <si>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</si>
  <si>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</si>
  <si>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</si>
  <si>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</si>
  <si>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</si>
  <si>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</si>
  <si>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</si>
  <si>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</si>
  <si>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</si>
  <si>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</si>
  <si>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</si>
  <si>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</si>
  <si>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</si>
  <si>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</si>
  <si>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</si>
  <si>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</si>
  <si>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</si>
  <si>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</si>
  <si>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</si>
  <si>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</si>
  <si>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</si>
  <si>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</si>
  <si>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</si>
  <si>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</si>
  <si>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</si>
  <si>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</si>
  <si>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</si>
  <si>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</si>
  <si>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</si>
  <si>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</si>
  <si>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</si>
  <si>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</si>
  <si>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</si>
  <si>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</si>
  <si>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</si>
  <si>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</si>
  <si>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</si>
  <si>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</si>
  <si>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</si>
  <si>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</si>
  <si>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</si>
  <si>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</si>
  <si>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</si>
  <si>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</si>
  <si>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</si>
  <si>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</si>
  <si>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</si>
  <si>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</si>
  <si>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</si>
  <si>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</si>
  <si>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</si>
  <si>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</si>
  <si>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</si>
  <si>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</si>
  <si>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</si>
  <si>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</si>
  <si>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</si>
  <si>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</si>
  <si>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</si>
  <si>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</si>
  <si>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</si>
  <si>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</si>
  <si>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</si>
  <si>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</si>
  <si>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</si>
  <si>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</si>
  <si>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</si>
  <si>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</si>
  <si>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</si>
  <si>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</si>
  <si>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</si>
  <si>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</si>
  <si>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</si>
  <si>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</si>
  <si>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</si>
  <si>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</si>
  <si>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</si>
  <si>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</si>
  <si>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</si>
  <si>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</si>
  <si>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</si>
  <si>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</si>
  <si>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</si>
  <si>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</si>
  <si>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</si>
  <si>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</si>
  <si>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</si>
  <si>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</si>
  <si>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</si>
  <si>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</si>
  <si>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</si>
  <si>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</si>
  <si>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</si>
  <si>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</si>
  <si>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</si>
  <si>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</si>
  <si>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</si>
  <si>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</si>
  <si>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</si>
  <si>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</si>
  <si>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</si>
  <si>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</si>
  <si>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</si>
  <si>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</si>
  <si>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</si>
  <si>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</si>
  <si>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</si>
  <si>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</si>
  <si>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</si>
  <si>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</si>
  <si>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</si>
  <si>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</si>
  <si>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</si>
  <si>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</si>
  <si>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</si>
  <si>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</si>
  <si>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</si>
  <si>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</si>
  <si>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</si>
  <si>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</si>
  <si>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</si>
  <si>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</si>
  <si>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</si>
  <si>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</si>
  <si>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</si>
  <si>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</si>
  <si>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</si>
  <si>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</si>
  <si>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</si>
  <si>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</si>
  <si>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</si>
  <si>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</si>
  <si>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</si>
  <si>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</si>
  <si>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</si>
  <si>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</si>
  <si>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</si>
  <si>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</si>
  <si>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</si>
  <si>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</si>
  <si>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</si>
  <si>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</si>
  <si>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</si>
  <si>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</si>
  <si>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</si>
  <si>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</si>
  <si>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</si>
  <si>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</si>
  <si>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</si>
  <si>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</si>
  <si>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</si>
  <si>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</si>
  <si>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</si>
  <si>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</si>
  <si>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</si>
  <si>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</si>
  <si>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</si>
  <si>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</si>
  <si>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</si>
  <si>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</si>
  <si>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</si>
  <si>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</si>
  <si>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</si>
  <si>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</si>
  <si>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</si>
  <si>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</si>
  <si>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</si>
  <si>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</si>
  <si>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</si>
  <si>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</si>
  <si>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</si>
  <si>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</si>
  <si>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</si>
  <si>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</si>
  <si>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</si>
  <si>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</si>
  <si>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</si>
  <si>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</si>
  <si>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</si>
  <si>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</si>
  <si>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</si>
  <si>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</si>
  <si>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</si>
  <si>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</si>
  <si>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</si>
  <si>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</si>
  <si>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</si>
  <si>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</si>
  <si>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</si>
  <si>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</si>
  <si>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</si>
  <si>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</si>
  <si>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</si>
  <si>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</si>
  <si>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</si>
  <si>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</si>
  <si>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</si>
  <si>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</si>
  <si>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</si>
  <si>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</si>
  <si>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</si>
  <si>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</si>
  <si>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</si>
  <si>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</si>
  <si>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</si>
  <si>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</si>
  <si>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</si>
  <si>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</si>
  <si>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</si>
  <si>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</si>
  <si>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</si>
  <si>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</si>
  <si>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</si>
  <si>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</si>
  <si>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</si>
  <si>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</si>
  <si>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</si>
  <si>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</si>
  <si>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</si>
  <si>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</si>
  <si>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</si>
  <si>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</si>
  <si>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</si>
  <si>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</si>
  <si>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</si>
  <si>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</si>
  <si>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</si>
  <si>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</si>
  <si>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</si>
  <si>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</si>
  <si>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</si>
  <si>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</si>
  <si>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</si>
  <si>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</si>
  <si>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</si>
  <si>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</si>
  <si>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</si>
  <si>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</si>
  <si>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</si>
  <si>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</si>
  <si>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</si>
  <si>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</si>
  <si>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</si>
  <si>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</si>
  <si>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</si>
  <si>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</si>
  <si>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</si>
  <si>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</si>
  <si>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</si>
  <si>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</si>
  <si>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</si>
  <si>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</si>
  <si>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</si>
  <si>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</si>
  <si>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</si>
  <si>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</si>
  <si>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</si>
  <si>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</si>
  <si>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</si>
  <si>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</si>
  <si>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</si>
  <si>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</si>
  <si>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</si>
  <si>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</si>
  <si>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</si>
  <si>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</si>
  <si>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</si>
  <si>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</si>
  <si>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</si>
  <si>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</si>
  <si>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</si>
  <si>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</si>
  <si>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</si>
  <si>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</si>
  <si>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</si>
  <si>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</si>
  <si>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</si>
  <si>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</si>
  <si>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</si>
  <si>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</si>
  <si>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</si>
  <si>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</si>
  <si>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</si>
  <si>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</si>
  <si>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</si>
  <si>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</si>
  <si>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</si>
  <si>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</si>
  <si>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</si>
  <si>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</si>
  <si>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</si>
  <si>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</si>
  <si>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</si>
  <si>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</si>
  <si>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</si>
  <si>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</si>
  <si>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</si>
  <si>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</si>
  <si>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</si>
  <si>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</si>
  <si>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</si>
  <si>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</si>
  <si>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</si>
  <si>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</si>
  <si>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</si>
  <si>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</si>
  <si>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</si>
  <si>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</si>
  <si>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</si>
  <si>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</si>
  <si>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</si>
  <si>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</si>
  <si>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</si>
  <si>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</si>
  <si>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</si>
  <si>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</si>
  <si>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</si>
  <si>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</si>
  <si>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</si>
  <si>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</si>
  <si>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</si>
  <si>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</si>
  <si>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</si>
  <si>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</si>
  <si>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</si>
  <si>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</si>
  <si>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</si>
  <si>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</si>
  <si>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</si>
  <si>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</si>
  <si>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</si>
  <si>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</si>
  <si>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</si>
  <si>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</si>
  <si>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</si>
  <si>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</si>
  <si>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</si>
  <si>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</si>
  <si>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</si>
  <si>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</si>
  <si>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</si>
  <si>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</si>
  <si>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</si>
  <si>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</si>
  <si>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</si>
  <si>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</si>
  <si>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</si>
  <si>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</si>
  <si>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</si>
  <si>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</si>
  <si>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</si>
  <si>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</si>
  <si>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</si>
  <si>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</si>
  <si>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</si>
  <si>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</si>
  <si>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</si>
  <si>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</si>
  <si>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</si>
  <si>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</si>
  <si>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</si>
  <si>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</si>
  <si>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</si>
  <si>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</si>
  <si>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</si>
  <si>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</si>
  <si>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</si>
  <si>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</si>
  <si>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</si>
  <si>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</si>
  <si>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</si>
  <si>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</si>
  <si>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</si>
  <si>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</si>
  <si>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</si>
  <si>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</si>
  <si>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</si>
  <si>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</si>
  <si>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</si>
  <si>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</si>
  <si>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</si>
  <si>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</si>
  <si>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</si>
  <si>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</si>
  <si>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</si>
  <si>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</si>
  <si>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</si>
  <si>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</si>
  <si>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</si>
  <si>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</si>
  <si>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</si>
  <si>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</si>
  <si>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</si>
  <si>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</si>
  <si>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</si>
  <si>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</si>
  <si>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</si>
  <si>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</si>
  <si>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</si>
  <si>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</si>
  <si>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</si>
  <si>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</si>
  <si>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</si>
  <si>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</si>
  <si>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</si>
  <si>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</si>
  <si>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</si>
  <si>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</si>
  <si>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</si>
  <si>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</si>
  <si>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</si>
  <si>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</si>
  <si>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</si>
  <si>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</si>
  <si>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</si>
  <si>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</si>
  <si>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</si>
  <si>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</si>
  <si>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</si>
  <si>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</si>
  <si>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</si>
  <si>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</si>
  <si>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</si>
  <si>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</si>
  <si>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</si>
  <si>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</si>
  <si>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</si>
  <si>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</si>
  <si>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</si>
  <si>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</si>
  <si>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</si>
  <si>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</si>
  <si>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</si>
  <si>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</si>
  <si>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</si>
  <si>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</si>
  <si>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</si>
  <si>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</si>
  <si>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</si>
  <si>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</si>
  <si>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</si>
  <si>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</si>
  <si>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</si>
  <si>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</si>
  <si>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</si>
  <si>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</si>
  <si>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</si>
  <si>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</si>
  <si>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</si>
  <si>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</si>
  <si>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</si>
  <si>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</si>
  <si>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</si>
  <si>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</si>
  <si>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</si>
  <si>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</si>
  <si>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</si>
  <si>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</si>
  <si>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</si>
  <si>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</si>
  <si>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</si>
  <si>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</si>
  <si>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</si>
  <si>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</si>
  <si>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</si>
  <si>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</si>
  <si>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</si>
  <si>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</si>
  <si>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</si>
  <si>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</si>
  <si>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</si>
  <si>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</si>
  <si>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</si>
  <si>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</si>
  <si>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</si>
  <si>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</si>
  <si>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</si>
  <si>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</si>
  <si>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</si>
  <si>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</si>
  <si>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</si>
  <si>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</si>
  <si>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</si>
  <si>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</si>
  <si>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</si>
  <si>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</si>
  <si>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</si>
  <si>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</si>
  <si>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</si>
  <si>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</si>
  <si>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</si>
  <si>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</si>
  <si>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</si>
  <si>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</si>
  <si>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</si>
  <si>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</si>
  <si>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</si>
  <si>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</si>
  <si>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</si>
  <si>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</si>
  <si>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</si>
  <si>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</si>
  <si>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</si>
  <si>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</si>
  <si>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</si>
  <si>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</si>
  <si>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</si>
  <si>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</si>
  <si>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</si>
  <si>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</si>
  <si>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</si>
  <si>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</si>
  <si>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</si>
  <si>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</si>
  <si>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</si>
  <si>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 xml:space="preserve">	
PCM-20251116-00001458</t>
  </si>
  <si>
    <t>riy2075</t>
  </si>
  <si>
    <t>40 MIN</t>
  </si>
  <si>
    <t xml:space="preserve"> PCM-20250215-00000830 </t>
  </si>
  <si>
    <t>LTE site still down and  site located in aramco area access issue need special permission</t>
  </si>
  <si>
    <t>PCM-20251116-00001606</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</si>
  <si>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</si>
  <si>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</si>
  <si>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</si>
  <si>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</si>
  <si>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</si>
  <si>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</si>
  <si>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</si>
  <si>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</si>
  <si>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</si>
  <si>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</si>
  <si>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</si>
  <si>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PCM-20251116-00001398</t>
  </si>
  <si>
    <t xml:space="preserve">team at site </t>
  </si>
  <si>
    <t>NO PCM</t>
  </si>
  <si>
    <t>team need 50 minutes</t>
  </si>
  <si>
    <t>PCM-20251116-00001559</t>
  </si>
  <si>
    <t>team on the way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</si>
</sst>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4" totalsRowShown="0" headerRowDxfId="157" dataDxfId="156" headerRowBorderDxfId="154" tableBorderDxfId="155" totalsRowBorderDxfId="153">
  <autoFilter ref="A1:CJ2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4" totalsRowShown="0" headerRowDxfId="15" dataDxfId="14" headerRowBorderDxfId="12" tableBorderDxfId="13">
  <autoFilter ref="A1:L1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314.75302349537378</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0.61828969907946885</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9.7803587967064232E-2</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45977.7014494213</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45977.7014494213</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45977.7014494213</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45977.7014494213</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45977.7014494213</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45977.7014494213</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45977.7014494213</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45977.7014494213</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45977.7014494213</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45977.7014494213</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45977.7014494213</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45977.7014494213</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45977.7014494213</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45977.7014494213</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45977.7014494213</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45977.7014494213</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45977.7014494213</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45977.7014494213</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45977.7014494213</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45977.7014494213</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45977.7014494213</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45977.7014494213</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45977.7014494213</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45977.7014494213</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45977.7014494213</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45977.7014494213</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45977.7014494213</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45977.7014494213</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45977.7014494213</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45977.7014494213</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45977.7014494213</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45977.7014494213</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45977.7014494213</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45977.7014494213</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45977.7014494213</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45977.7014494213</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45977.7014494213</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45977.7014494213</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45977.7014494213</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45977.7014494213</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45977.7014494213</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45977.7014494213</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45977.7014494213</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45977.7014494213</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45977.7014494213</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45977.7014494213</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45977.7014494213</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45977.7014494213</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45977.7014494213</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45977.7014494213</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45977.7014494213</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45977.7014494213</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45977.7014494213</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45977.7014494213</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45977.7014494213</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45977.7014494213</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45977.7014494213</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45977.7014494213</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45977.7014494213</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45977.7014494213</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45977.7014494213</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45977.7014494213</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45977.7014494213</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45977.7014494213</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45977.7014494213</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45977.7014494213</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45977.7014494213</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45977.7014494213</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45977.7014494213</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45977.7014494213</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45977.7014494213</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45977.7014494213</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45977.7014494213</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45977.7014494213</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A6DE036E-E607-4A9C-9539-BE25D5FE7021}"/>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4"/>
  <sheetViews>
    <sheetView workbookViewId="0">
      <pane ySplit="6" topLeftCell="A7" activePane="bottomLeft" state="frozen"/>
      <selection pane="bottomLeft"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152.70161145833845</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1.2651068287086673</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0.68252581018896308</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1</v>
      </c>
      <c r="D6" s="18" t="s">
        <v>11376</v>
      </c>
      <c r="E6" s="103" t="s">
        <v>39021</v>
      </c>
      <c r="F6" s="144">
        <v>45977.44908564815</v>
      </c>
      <c r="G6" s="105">
        <f ca="1">IFERROR(NOW()-F6,"-")</f>
        <v>0.25236377315013669</v>
      </c>
      <c r="H6" s="144"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7" t="s">
        <v>39117</v>
      </c>
      <c r="B7" s="18" t="str">
        <f>IFERROR(VLOOKUP(D7,DB!A:K,11,0),"")</f>
        <v>R2</v>
      </c>
      <c r="C7" s="18">
        <v>1</v>
      </c>
      <c r="D7" s="18" t="s">
        <v>39118</v>
      </c>
      <c r="E7" s="103" t="s">
        <v>39021</v>
      </c>
      <c r="F7" s="104">
        <v>45977.621712962966</v>
      </c>
      <c r="G7" s="105">
        <f ca="1">IFERROR(NOW()-F7,"-")</f>
        <v>7.9736458334082272E-2</v>
      </c>
      <c r="H7" s="104">
        <v>45977.615856481483</v>
      </c>
      <c r="I7" s="18" t="str">
        <f>IFERROR(VLOOKUP(D7,DB!A:F,6,0),"")</f>
        <v>SCECO-Rental-Genset</v>
      </c>
      <c r="J7" s="18" t="str">
        <f>IFERROR(VLOOKUP(D7,DB!A:G,7,0),"")</f>
        <v>In progress</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45977.7014494213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45977.7014494213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45977.7014494213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45977.7014494213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45977.7014494213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50"/>
      <c r="B13" s="61" t="str">
        <f>IFERROR(VLOOKUP(D13,DB!A:K,11,0),"")</f>
        <v/>
      </c>
      <c r="C13" s="61"/>
      <c r="D13" s="61"/>
      <c r="E13" s="85"/>
      <c r="F13" s="74"/>
      <c r="G13" s="75">
        <f ca="1">IFERROR(NOW()-F13,"-")</f>
        <v>45977.7014494213</v>
      </c>
      <c r="H13" s="74"/>
      <c r="I13" s="61" t="str">
        <f>IFERROR(VLOOKUP(D13,DB!A:F,6,0),"")</f>
        <v/>
      </c>
      <c r="J13" s="61" t="str">
        <f>IFERROR(VLOOKUP(D13,DB!A:G,7,0),"")</f>
        <v/>
      </c>
      <c r="K13" s="86"/>
      <c r="L13" s="61" t="str">
        <f>IFERROR(VLOOKUP(D13,DB!A:I,9,0),"")</f>
        <v/>
      </c>
      <c r="M13" s="120"/>
      <c r="N13" s="120"/>
      <c r="O13" s="120"/>
      <c r="P13" s="120"/>
      <c r="Q13" s="120"/>
      <c r="R13" s="120"/>
      <c r="S13" s="120"/>
      <c r="T13" s="120"/>
      <c r="U13" s="120"/>
      <c r="V13" s="120"/>
      <c r="W13" s="120"/>
      <c r="X13" s="120"/>
      <c r="Y13" s="120"/>
      <c r="Z13" s="120"/>
      <c r="AA13" s="120"/>
      <c r="AB13" s="120"/>
      <c r="AC13" s="120"/>
      <c r="AD13" s="120"/>
      <c r="AE13" s="120"/>
      <c r="AF13" s="120"/>
      <c r="AG13" s="120"/>
      <c r="AH13" s="120"/>
      <c r="AI13" s="120"/>
      <c r="AJ13" s="120"/>
      <c r="AK13" s="120"/>
      <c r="AL13" s="120"/>
      <c r="AM13" s="120"/>
      <c r="AN13" s="120"/>
      <c r="AO13" s="120"/>
      <c r="AP13" s="120"/>
      <c r="AQ13" s="120"/>
      <c r="AR13" s="120"/>
      <c r="AS13" s="120"/>
      <c r="AT13" s="120"/>
      <c r="AU13" s="120"/>
      <c r="AV13" s="120"/>
      <c r="AW13" s="120"/>
      <c r="AX13" s="120"/>
      <c r="AY13" s="120"/>
      <c r="AZ13" s="120"/>
      <c r="BA13" s="120"/>
      <c r="BB13" s="120"/>
      <c r="BC13" s="120"/>
      <c r="BD13" s="120"/>
      <c r="BE13" s="120"/>
      <c r="BF13" s="120"/>
      <c r="BG13" s="120"/>
      <c r="BH13" s="120"/>
      <c r="BI13" s="120"/>
      <c r="BJ13" s="120"/>
      <c r="BK13" s="120"/>
      <c r="BL13" s="120"/>
      <c r="BM13" s="120"/>
      <c r="BN13" s="120"/>
      <c r="BO13" s="120"/>
      <c r="BP13" s="120"/>
      <c r="BQ13" s="120"/>
      <c r="BR13" s="120"/>
      <c r="BS13" s="120"/>
      <c r="BT13" s="120"/>
      <c r="BU13" s="120"/>
      <c r="BV13" s="120"/>
      <c r="BW13" s="120"/>
      <c r="BX13" s="120"/>
      <c r="BY13" s="120"/>
      <c r="BZ13" s="120"/>
      <c r="CA13" s="120"/>
      <c r="CB13" s="120"/>
      <c r="CC13" s="120"/>
      <c r="CD13" s="120"/>
      <c r="CE13" s="120"/>
      <c r="CF13" s="120"/>
      <c r="CG13" s="120"/>
      <c r="CH13" s="120"/>
      <c r="CI13" s="120"/>
      <c r="CJ13" s="121"/>
    </row>
    <row r="14" spans="1:88" ht="31.5" customHeight="1">
      <c r="A14" s="102"/>
      <c r="B14" s="18" t="str">
        <f>IFERROR(VLOOKUP(D14,DB!A:K,11,0),"")</f>
        <v/>
      </c>
      <c r="C14" s="18"/>
      <c r="D14" s="18"/>
      <c r="E14" s="103"/>
      <c r="F14" s="104"/>
      <c r="G14" s="105">
        <f ca="1">IFERROR(NOW()-F14,"-")</f>
        <v>45977.7014494213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45977.7014494213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45977.7014494213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45977.7014494213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45977.7014494213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45977.7014494213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45977.7014494213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45977.7014494213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45977.7014494213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45977.7014494213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45977.7014494213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45977.7014494213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45977.7014494213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45977.7014494213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45977.7014494213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45977.7014494213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45977.7014494213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45977.7014494213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45977.7014494213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45977.7014494213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45977.7014494213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45977.7014494213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45977.7014494213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45977.7014494213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45977.7014494213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45977.7014494213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45977.7014494213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45977.7014494213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45977.7014494213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45977.7014494213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45977.7014494213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45977.7014494213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45977.7014494213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45977.7014494213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45977.7014494213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45977.7014494213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45977.7014494213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45977.7014494213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45977.7014494213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45977.7014494213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45977.7014494213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45977.7014494213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45977.7014494213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45977.7014494213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45977.7014494213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45977.7014494213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45977.7014494213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45977.7014494213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45977.7014494213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45977.7014494213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45977.7014494213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45977.7014494213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45977.7014494213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45977.7014494213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45977.7014494213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45977.7014494213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45977.7014494213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45977.7014494213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45977.7014494213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45977.7014494213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45977.7014494213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45977.7014494213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45977.7014494213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45977.7014494213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45977.7014494213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45977.7014494213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45977.7014494213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45977.7014494213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45977.7014494213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45977.7014494213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45977.7014494213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45977.7014494213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45977.7014494213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45977.7014494213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45977.7014494213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45977.7014494213</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45977.7014494213</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45977.7014494213</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45977.7014494213</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45977.7014494213</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45977.7014494213</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45977.7014494213</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45977.7014494213</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45977.7014494213</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45977.7014494213</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45977.7014494213</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45977.7014494213</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45977.7014494213</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45977.7014494213</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45977.7014494213</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45977.7014494213</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45977.7014494213</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45977.7014494213</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45977.7014494213</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45977.7014494213</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45977.7014494213</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45977.7014494213</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45977.7014494213</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45977.7014494213</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45977.7014494213</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45977.7014494213</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45977.7014494213</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45977.7014494213</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45977.7014494213</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45977.7014494213</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45977.7014494213</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45977.7014494213</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45977.7014494213</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45977.7014494213</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45977.7014494213</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45977.7014494213</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45977.7014494213</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45977.7014494213</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45977.7014494213</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45977.7014494213</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45977.7014494213</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45977.7014494213</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45977.7014494213</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45977.7014494213</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45977.7014494213</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45977.7014494213</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45977.7014494213</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45977.7014494213</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45977.7014494213</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45977.7014494213</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45977.7014494213</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45977.7014494213</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45977.7014494213</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45977.7014494213</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45977.7014494213</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45977.7014494213</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45977.7014494213</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45977.7014494213</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45977.7014494213</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45977.7014494213</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45977.7014494213</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45977.7014494213</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45977.7014494213</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45977.7014494213</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45977.7014494213</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45977.7014494213</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45977.7014494213</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45977.7014494213</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45977.7014494213</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45977.7014494213</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45977.7014494213</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45977.7014494213</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45977.7014494213</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45977.7014494213</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45977.7014494213</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45977.7014494213</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45977.7014494213</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45977.7014494213</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45977.7014494213</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45977.7014494213</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45977.7014494213</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45977.7014494213</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45977.7014494213</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45977.7014494213</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45977.7014494213</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45977.7014494213</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45977.7014494213</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45977.7014494213</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45977.7014494213</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45977.7014494213</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45977.7014494213</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45977.7014494213</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45977.7014494213</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45977.7014494213</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45977.7014494213</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45977.7014494213</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45977.7014494213</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45977.7014494213</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45977.7014494213</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45977.7014494213</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45977.7014494213</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45977.7014494213</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45977.7014494213</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45977.7014494213</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45977.7014494213</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45977.7014494213</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45977.7014494213</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45977.7014494213</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45977.7014494213</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45977.7014494213</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45977.7014494213</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45977.7014494213</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45977.7014494213</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45977.7014494213</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45977.7014494213</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45977.7014494213</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45977.7014494213</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45977.7014494213</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45977.7014494213</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45977.7014494213</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45977.7014494213</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45977.7014494213</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45977.7014494213</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45977.7014494213</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45977.7014494213</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45977.7014494213</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45977.7014494213</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45977.7014494213</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45977.7014494213</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45977.7014494213</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45977.7014494213</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45977.7014494213</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45977.7014494213</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8" t="str">
        <f>IFERROR(VLOOKUP(D222,DB!A:K,11,0),"")</f>
        <v/>
      </c>
      <c r="C222" s="18"/>
      <c r="D222" s="18"/>
      <c r="E222" s="103"/>
      <c r="F222" s="104"/>
      <c r="G222" s="105">
        <f ca="1">IFERROR(NOW()-F222,"-")</f>
        <v>45977.7014494213</v>
      </c>
      <c r="H222" s="10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8" t="str">
        <f>IFERROR(VLOOKUP(D223,DB!A:K,11,0),"")</f>
        <v/>
      </c>
      <c r="C223" s="18"/>
      <c r="D223" s="18"/>
      <c r="E223" s="103"/>
      <c r="F223" s="104"/>
      <c r="G223" s="105">
        <f ca="1">IFERROR(NOW()-F223,"-")</f>
        <v>45977.7014494213</v>
      </c>
      <c r="H223" s="10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8" t="str">
        <f>IFERROR(VLOOKUP(D224,DB!A:K,11,0),"")</f>
        <v/>
      </c>
      <c r="C224" s="18"/>
      <c r="D224" s="18"/>
      <c r="E224" s="103"/>
      <c r="F224" s="104"/>
      <c r="G224" s="105">
        <f ca="1">IFERROR(NOW()-F224,"-")</f>
        <v>45977.7014494213</v>
      </c>
      <c r="H224" s="10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sheetData>
  <dataValidations count="2">
    <dataValidation allowBlank="1" showInputMessage="1" showErrorMessage="1" sqref="E1" xr:uid="{4D935161-CDD3-4592-B877-3FB59C99E142}"/>
    <dataValidation type="list" allowBlank="1" showInputMessage="1" showErrorMessage="1" sqref="E3:E2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tabSelected="1" workbookViewId="0">
      <selection activeCell="D3" sqref="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45977.7014494213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45977.7014494213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45977.7014494213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45977.7014494213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45977.7014494213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45977.7014494213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45977.7014494213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45977.7014494213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45977.7014494213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45977.7014494213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45977.7014494213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45977.7014494213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45977.7014494213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45977.7014494213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45977.7014494213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45977.7014494213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45977.7014494213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45977.7014494213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45977.7014494213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45977.7014494213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45977.7014494213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45977.7014494213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45977.7014494213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45977.7014494213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45977.7014494213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45977.7014494213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45977.7014494213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45977.7014494213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45977.7014494213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45977.7014494213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45977.7014494213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45977.7014494213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45977.7014494213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45977.7014494213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45977.7014494213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45977.7014494213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45977.7014494213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45977.7014494213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45977.7014494213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45977.7014494213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45977.7014494213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45977.7014494213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45977.7014494213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45977.7014494213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45977.7014494213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45977.7014494213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45977.7014494213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45977.7014494213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45977.7014494213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45977.7014494213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45977.7014494213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45977.7014494213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45977.7014494213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45977.7014494213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45977.7014494213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45977.7014494213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45977.7014494213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45977.7014494213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45977.7014494213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45977.7014494213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45977.7014494213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45977.7014494213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45977.7014494213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45977.7014494213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45977.7014494213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45977.7014494213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45977.7014494213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45977.7014494213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45977.7014494213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45977.7014494213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45977.7014494213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45977.7014494213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45977.7014494213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45977.7014494213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45977.7014494213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45977.7014494213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45977.7014494213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45977.7014494213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45977.7014494213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45977.7014494213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45977.7014494213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45977.7014494213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45977.7014494213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45977.7014494213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45977.7014494213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45977.7014494213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45977.7014494213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45977.7014494213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45977.7014494213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45977.7014494213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45977.7014494213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45977.7014494213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45977.7014494213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45977.7014494213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45977.7014494213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45977.7014494213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45977.7014494213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45977.7014494213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45977.7014494213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45977.7014494213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45977.7014494213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45977.7014494213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45977.7014494213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45977.7014494213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45977.7014494213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45977.7014494213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45977.7014494213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45977.7014494213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45977.7014494213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45977.7014494213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45977.7014494213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45977.7014494213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45977.7014494213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45977.7014494213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45977.7014494213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45977.7014494213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45977.7014494213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45977.7014494213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45977.7014494213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45977.7014494213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45977.7014494213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45977.7014494213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45977.7014494213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45977.7014494213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45977.7014494213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45977.7014494213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45977.7014494213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45977.7014494213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45977.7014494213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45977.7014494213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45977.7014494213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45977.7014494213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45977.7014494213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45977.7014494213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45977.7014494213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45977.7014494213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45977.7014494213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45977.7014494213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45977.7014494213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45977.7014494213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45977.7014494213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45977.7014494213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45977.7014494213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45977.7014494213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45977.7014494213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45977.7014494213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45977.7014494213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45977.7014494213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45977.7014494213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45977.7014494213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45977.7014494213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45977.7014494213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45977.7014494213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45977.7014494213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45977.7014494213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45977.7014494213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45977.7014494213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45977.7014494213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45977.7014494213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45977.7014494213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45977.7014494213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45977.7014494213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45977.7014494213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45977.7014494213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45977.7014494213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45977.7014494213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45977.7014494213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45977.7014494213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45977.7014494213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45977.7014494213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45977.7014494213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45977.7014494213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45977.7014494213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45977.7014494213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45977.7014494213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45977.7014494213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45977.7014494213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45977.7014494213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45977.7014494213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45977.7014494213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45977.7014494213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45977.7014494213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45977.7014494213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45977.7014494213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45977.7014494213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45977.7014494213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45977.7014494213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45977.7014494213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45977.7014494213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45977.7014494213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45977.7014494213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45977.7014494213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45977.7014494213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45977.7014494213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45977.7014494213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45977.7014494213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45977.7014494213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45977.7014494213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45977.7014494213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45977.7014494213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45977.7014494213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45977.7014494213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45977.7014494213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45977.7014494213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45977.7014494213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45977.7014494213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45977.7014494213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45977.7014494213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45977.7014494213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45977.7014494213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45977.7014494213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45977.7014494213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45977.7014494213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45977.7014494213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45977.7014494213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45977.7014494213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45977.7014494213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45977.7014494213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45977.7014494213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45977.7014494213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45977.7014494213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45977.7014494213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45977.7014494213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45977.7014494213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45977.7014494213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45977.7014494213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45977.7014494213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45977.7014494213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45977.7014494213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45977.7014494213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45977.7014494213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45977.7014494213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45977.7014494213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45977.7014494213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45977.7014494213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45977.7014494213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45977.7014494213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45977.7014494213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45977.7014494213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45977.7014494213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45977.7014494213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45977.7014494213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45977.7014494213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45977.7014494213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45977.7014494213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45977.7014494213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45977.7014494213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45977.7014494213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45977.7014494213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45977.7014494213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45977.7014494213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45977.7014494213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45977.7014494213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45977.7014494213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45977.7014494213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45977.7014494213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45977.7014494213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45977.7014494213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45977.7014494213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45977.7014494213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45977.7014494213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45977.7014494213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45977.7014494213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45977.7014494213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45977.7014494213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45977.7014494213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45977.7014494213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45977.7014494213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45977.7014494213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45977.7014494213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45977.7014494213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45977.7014494213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45977.7014494213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45977.7014494213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45977.7014494213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45977.7014494213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45977.7014494213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45977.7014494213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45977.7014494213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45977.7014494213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45977.7014494213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45977.7014494213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45977.7014494213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45977.7014494213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45977.7014494213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45977.7014494213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45977.7014494213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45977.7014494213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45977.7014494213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45977.7014494213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45977.7014494213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45977.7014494213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45977.7014494213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45977.7014494213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45977.7014494213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45977.7014494213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45977.7014494213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45977.7014494213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45977.7014494213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45977.7014494213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45977.7014494213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45977.7014494213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45977.7014494213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45977.7014494213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45977.7014494213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45977.7014494213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45977.7014494213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45977.7014494213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45977.7014494213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45977.7014494213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45977.7014494213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45977.7014494213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45977.7014494213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45977.7014494213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45977.7014494213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45977.7014494213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45977.7014494213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45977.7014494213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45977.7014494213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45977.7014494213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45977.7014494213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45977.7014494213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45977.7014494213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45977.7014494213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45977.7014494213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45977.7014494213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45977.7014494213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45977.7014494213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45977.7014494213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45977.7014494213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45977.7014494213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45977.7014494213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45977.7014494213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45977.7014494213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45977.7014494213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45977.7014494213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45977.7014494213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45977.7014494213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45977.7014494213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45977.7014494213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45977.7014494213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45977.7014494213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45977.7014494213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45977.7014494213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45977.7014494213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45977.7014494213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45977.7014494213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45977.7014494213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45977.7014494213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45977.7014494213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45977.7014494213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45977.7014494213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45977.7014494213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45977.7014494213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45977.7014494213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45977.7014494213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45977.7014494213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45977.7014494213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45977.7014494213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45977.7014494213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45977.7014494213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45977.7014494213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45977.7014494213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45977.7014494213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45977.7014494213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45977.7014494213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45977.7014494213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45977.7014494213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45977.7014494213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45977.7014494213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45977.7014494213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45977.7014494213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45977.7014494213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45977.7014494213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45977.7014494213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45977.7014494213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45977.7014494213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45977.7014494213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45977.7014494213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45977.7014494213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45977.7014494213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45977.7014494213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45977.7014494213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45977.7014494213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45977.7014494213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45977.7014494213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45977.7014494213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45977.7014494213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45977.7014494213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45977.7014494213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45977.7014494213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45977.7014494213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45977.7014494213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45977.7014494213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45977.7014494213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45977.7014494213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45977.7014494213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45977.7014494213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45977.7014494213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45977.7014494213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45977.7014494213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45977.7014494213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45977.7014494213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45977.7014494213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45977.7014494213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45977.7014494213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45977.7014494213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45977.7014494213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45977.7014494213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45977.7014494213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45977.7014494213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45977.7014494213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45977.7014494213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45977.7014494213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45977.7014494213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45977.7014494213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45977.7014494213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45977.7014494213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45977.7014494213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45977.7014494213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45977.7014494213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45977.7014494213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45977.7014494213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45977.7014494213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45977.7014494213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45977.7014494213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45977.7014494213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45977.7014494213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45977.7014494213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45977.7014494213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45977.7014494213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45977.7014494213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45977.7014494213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45977.7014494213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45977.7014494213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45977.7014494213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45977.7014494213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45977.7014494213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45977.7014494213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45977.7014494213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45977.7014494213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45977.7014494213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45977.7014494213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45977.7014494213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45977.7014494213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45977.7014494213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45977.7014494213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45977.7014494213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45977.7014494213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45977.7014494213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45977.7014494213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45977.7014494213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45977.7014494213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45977.7014494213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45977.7014494213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45977.7014494213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45977.7014494213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45977.7014494213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45977.7014494213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45977.7014494213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45977.7014494213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45977.7014494213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45977.7014494213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45977.7014494213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45977.7014494213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45977.7014494213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45977.7014494213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45977.7014494213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45977.7014494213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45977.7014494213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45977.7014494213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45977.7014494213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45977.7014494213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45977.7014494213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45977.7014494213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45977.7014494213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45977.7014494213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45977.7014494213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45977.7014494213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45977.7014494213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45977.7014494213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45977.7014494213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45977.7014494213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45977.7014494213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45977.7014494213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45977.7014494213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45977.7014494213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45977.7014494213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45977.7014494213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45977.7014494213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45977.7014494213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45977.7014494213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45977.7014494213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45977.7014494213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45977.7014494213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45977.7014494213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45977.7014494213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45977.7014494213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45977.7014494213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45977.7014494213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45977.7014494213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45977.7014494213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45977.7014494213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45977.7014494213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45977.7014494213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45977.7014494213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45977.7014494213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45977.7014494213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45977.7014494213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45977.7014494213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45977.7014494213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45977.7014494213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45977.7014494213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45977.7014494213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45977.7014494213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45977.7014494213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45977.7014494213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45977.7014494213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45977.7014494213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45977.7014494213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45977.7014494213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45977.7014494213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45977.7014494213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45977.7014494213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45977.7014494213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45977.7014494213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45977.7014494213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45977.7014494213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45977.7014494213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45977.7014494213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45977.7014494213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45977.7014494213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45977.7014494213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45977.7014494213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45977.7014494213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45977.7014494213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45977.7014494213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45977.7014494213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45977.7014494213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45977.7014494213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45977.7014494213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45977.7014494213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45977.7014494213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45977.7014494213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45977.7014494213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45977.7014494213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45977.7014494213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45977.7014494213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45977.7014494213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45977.7014494213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45977.7014494213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45977.7014494213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45977.7014494213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45977.7014494213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45977.7014494213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45977.7014494213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45977.7014494213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45977.7014494213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45977.7014494213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45977.7014494213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45977.7014494213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45977.7014494213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45977.7014494213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45977.7014494213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45977.7014494213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45977.7014494213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45977.7014494213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45977.7014494213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45977.7014494213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45977.7014494213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45977.7014494213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45977.7014494213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45977.7014494213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45977.7014494213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45977.7014494213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45977.7014494213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45977.7014494213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45977.7014494213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45977.7014494213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45977.7014494213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45977.7014494213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45977.7014494213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45977.7014494213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45977.7014494213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45977.7014494213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45977.7014494213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45977.7014494213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45977.7014494213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45977.7014494213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45977.7014494213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45977.7014494213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45977.7014494213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45977.7014494213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45977.7014494213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45977.7014494213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45977.7014494213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45977.7014494213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45977.7014494213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45977.7014494213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45977.7014494213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45977.7014494213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45977.7014494213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45977.7014494213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45977.7014494213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45977.7014494213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45977.7014494213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45977.7014494213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45977.7014494213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45977.7014494213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45977.7014494213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45977.7014494213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45977.7014494213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45977.7014494213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45977.7014494213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45977.7014494213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45977.7014494213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45977.7014494213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45977.7014494213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45977.7014494213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45977.7014494213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45977.7014494213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45977.7014494213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45977.7014494213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45977.7014494213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45977.7014494213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45977.7014494213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45977.7014494213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45977.7014494213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45977.7014494213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45977.7014494213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45977.7014494213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45977.7014494213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45977.7014494213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45977.7014494213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45977.7014494213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45977.7014494213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45977.7014494213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45977.7014494213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45977.7014494213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45977.7014494213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45977.7014494213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45977.7014494213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45977.7014494213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45977.7014494213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45977.7014494213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45977.7014494213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45977.7014494213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45977.7014494213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45977.7014494213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45977.7014494213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45977.7014494213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45977.7014494213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45977.7014494213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45977.7014494213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45977.7014494213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45977.7014494213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45977.7014494213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45977.7014494213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45977.7014494213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45977.7014494213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45977.7014494213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45977.7014494213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45977.7014494213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45977.7014494213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45977.7014494213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45977.7014494213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45977.7014494213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45977.7014494213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45977.7014494213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45977.7014494213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45977.7014494213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45977.7014494213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45977.7014494213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45977.7014494213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45977.7014494213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45977.7014494213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45977.7014494213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45977.7014494213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45977.7014494213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45977.7014494213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45977.7014494213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45977.7014494213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45977.7014494213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45977.7014494213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45977.7014494213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45977.7014494213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45977.7014494213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45977.7014494213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45977.7014494213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45977.7014494213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45977.7014494213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45977.7014494213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45977.7014494213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45977.7014494213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45977.7014494213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45977.7014494213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45977.7014494213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45977.7014494213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45977.7014494213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45977.7014494213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45977.7014494213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45977.7014494213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45977.7014494213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45977.7014494213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45977.7014494213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45977.7014494213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45977.7014494213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45977.7014494213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45977.7014494213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45977.7014494213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45977.7014494213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45977.7014494213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45977.7014494213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45977.7014494213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45977.7014494213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45977.7014494213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45977.7014494213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45977.7014494213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45977.7014494213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45977.7014494213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45977.7014494213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45977.7014494213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45977.7014494213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45977.7014494213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45977.7014494213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45977.7014494213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45977.7014494213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45977.7014494213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45977.7014494213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45977.7014494213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45977.7014494213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45977.7014494213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45977.7014494213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45977.7014494213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45977.7014494213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45977.7014494213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45977.7014494213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45977.7014494213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45977.7014494213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45977.7014494213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45977.7014494213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45977.7014494213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45977.7014494213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45977.7014494213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45977.7014494213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45977.7014494213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45977.7014494213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45977.7014494213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45977.7014494213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45977.7014494213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45977.7014494213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45977.7014494213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45977.7014494213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45977.7014494213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45977.7014494213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45977.7014494213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45977.7014494213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45977.7014494213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45977.7014494213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45977.7014494213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45977.7014494213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45977.7014494213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45977.7014494213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45977.7014494213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45977.7014494213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45977.7014494213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45977.7014494213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45977.7014494213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45977.7014494213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45977.7014494213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45977.7014494213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45977.7014494213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45977.7014494213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45977.7014494213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45977.7014494213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45977.7014494213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45977.7014494213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45977.7014494213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45977.7014494213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45977.7014494213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45977.7014494213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45977.7014494213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45977.7014494213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45977.7014494213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45977.7014494213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45977.7014494213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45977.7014494213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45977.7014494213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45977.7014494213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45977.7014494213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45977.7014494213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45977.7014494213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45977.7014494213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45977.7014494213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45977.7014494213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45977.7014494213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45977.7014494213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45977.7014494213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45977.7014494213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45977.7014494213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45977.7014494213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45977.7014494213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45977.7014494213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45977.7014494213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45977.7014494213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45977.7014494213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45977.7014494213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45977.7014494213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45977.7014494213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45977.7014494213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45977.7014494213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45977.7014494213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45977.7014494213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45977.7014494213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45977.7014494213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45977.7014494213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45977.7014494213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45977.7014494213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45977.7014494213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45977.7014494213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45977.7014494213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45977.7014494213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45977.7014494213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45977.7014494213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45977.7014494213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45977.7014494213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45977.7014494213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45977.7014494213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45977.7014494213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45977.7014494213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45977.7014494213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45977.7014494213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45977.7014494213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45977.7014494213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45977.7014494213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45977.7014494213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45977.7014494213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45977.7014494213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45977.7014494213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45977.7014494213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45977.7014494213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45977.7014494213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45977.7014494213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45977.7014494213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45977.7014494213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45977.7014494213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45977.7014494213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45977.7014494213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45977.7014494213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45977.7014494213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45977.7014494213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45977.7014494213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45977.7014494213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45977.7014494213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45977.7014494213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45977.7014494213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45977.7014494213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45977.7014494213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45977.7014494213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45977.7014494213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45977.7014494213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45977.7014494213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45977.7014494213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45977.7014494213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45977.7014494213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45977.7014494213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45977.7014494213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45977.7014494213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45977.7014494213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45977.7014494213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45977.7014494213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45977.7014494213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45977.7014494213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45977.7014494213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45977.7014494213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45977.7014494213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45977.7014494213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45977.7014494213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45977.7014494213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45977.7014494213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45977.7014494213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45977.7014494213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45977.7014494213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45977.7014494213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45977.7014494213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45977.7014494213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45977.7014494213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45977.7014494213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45977.7014494213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45977.7014494213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45977.7014494213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45977.7014494213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45977.7014494213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45977.7014494213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45977.7014494213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45977.7014494213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45977.7014494213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45977.7014494213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45977.7014494213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45977.7014494213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45977.7014494213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45977.7014494213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45977.7014494213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45977.7014494213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45977.7014494213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45977.7014494213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45977.7014494213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45977.7014494213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45977.7014494213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45977.7014494213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45977.7014494213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45977.7014494213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45977.7014494213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45977.7014494213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45977.7014494213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45977.7014494213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45977.7014494213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45977.7014494213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45977.7014494213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45977.7014494213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45977.7014494213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45977.7014494213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45977.7014494213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45977.7014494213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45977.7014494213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45977.7014494213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45977.7014494213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45977.7014494213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45977.7014494213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45977.7014494213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45977.7014494213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45977.7014494213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45977.7014494213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45977.7014494213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45977.7014494213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45977.7014494213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45977.7014494213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45977.7014494213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45977.7014494213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45977.7014494213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45977.7014494213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45977.7014494213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45977.7014494213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45977.7014494213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45977.7014494213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45977.7014494213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45977.7014494213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45977.7014494213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45977.7014494213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45977.7014494213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45977.7014494213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45977.7014494213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45977.7014494213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45977.7014494213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45977.7014494213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45977.7014494213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45977.7014494213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45977.7014494213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45977.7014494213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45977.7014494213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45977.7014494213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45977.7014494213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45977.7014494213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45977.7014494213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45977.7014494213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45977.7014494213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45977.7014494213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45977.7014494213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45977.7014494213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45977.7014494213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45977.7014494213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45977.7014494213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45977.7014494213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45977.7014494213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45977.7014494213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45977.7014494213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45977.7014494213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45977.7014494213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45977.7014494213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45977.7014494213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45977.7014494213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45977.7014494213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45977.7014494213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45977.7014494213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45977.7014494213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45977.7014494213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45977.7014494213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45977.7014494213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45977.7014494213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45977.7014494213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45977.7014494213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45977.7014494213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45977.7014494213</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D6" sqref="D6: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39120</v>
      </c>
      <c r="B2" s="92" t="str">
        <f>IFERROR(VLOOKUP(D2,DB!A:K,11,0),"")</f>
        <v>R4</v>
      </c>
      <c r="C2" s="94">
        <v>1</v>
      </c>
      <c r="D2" s="92" t="s">
        <v>35092</v>
      </c>
      <c r="E2" s="95" t="s">
        <v>39021</v>
      </c>
      <c r="F2" s="96">
        <v>45703.480717592596</v>
      </c>
      <c r="G2" s="97">
        <f t="shared" ref="G2:G4" ca="1" si="0">IFERROR(NOW()-F2,"")</f>
        <v>274.22073182870372</v>
      </c>
      <c r="H2" s="96">
        <v>45703.474768518521</v>
      </c>
      <c r="I2" s="96" t="str">
        <f>IFERROR(VLOOKUP(D2,DB!A:F,6,0),"")</f>
        <v>SCECO</v>
      </c>
      <c r="J2" s="96" t="str">
        <f>IFERROR(VLOOKUP(D2,DB!A:G,7,0),"")</f>
        <v>Dead</v>
      </c>
      <c r="K2" s="98" t="s">
        <v>39121</v>
      </c>
      <c r="L2" s="92" t="str">
        <f>IFERROR(VLOOKUP(D2,DB!A:I,9,0),"")</f>
        <v>Latis</v>
      </c>
    </row>
    <row r="3" spans="1:16" ht="15" customHeight="1">
      <c r="A3" s="123" t="s">
        <v>39122</v>
      </c>
      <c r="B3" s="123" t="str">
        <f>IFERROR(VLOOKUP(D3,DB!A:K,11,0),"")</f>
        <v>R4</v>
      </c>
      <c r="C3" s="94">
        <v>1</v>
      </c>
      <c r="D3" s="92" t="s">
        <v>34500</v>
      </c>
      <c r="E3" s="151" t="s">
        <v>39021</v>
      </c>
      <c r="F3" s="152">
        <v>45977.662314814814</v>
      </c>
      <c r="G3" s="97">
        <f t="shared" ca="1" si="0"/>
        <v>3.9134606486186385E-2</v>
      </c>
      <c r="H3" s="96">
        <v>45977.656770833331</v>
      </c>
      <c r="I3" s="123" t="str">
        <f>IFERROR(VLOOKUP(D3,DB!A:F,6,0),"")</f>
        <v>SCECO</v>
      </c>
      <c r="J3" s="123" t="str">
        <f>IFERROR(VLOOKUP(D3,DB!A:G,7,0),"")</f>
        <v>Vandalized</v>
      </c>
      <c r="K3" s="98" t="s">
        <v>39123</v>
      </c>
      <c r="L3" s="92" t="str">
        <f>IFERROR(VLOOKUP(D3,DB!A:I,9,0),"")</f>
        <v>Latis</v>
      </c>
    </row>
    <row r="4" spans="1:16" ht="15" customHeight="1">
      <c r="A4" s="123"/>
      <c r="B4" s="123" t="str">
        <f>IFERROR(VLOOKUP(D4,DB!A:K,11,0),"")</f>
        <v/>
      </c>
      <c r="C4" s="94"/>
      <c r="D4" s="92"/>
      <c r="E4" s="95"/>
      <c r="F4" s="96"/>
      <c r="G4" s="97">
        <f t="shared" ca="1" si="0"/>
        <v>45977.7014494213</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t="shared" ref="G5:G6" ca="1" si="1">IFERROR(NOW()-F6,"")</f>
        <v>45977.7014494213</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t="shared" ca="1" si="1"/>
        <v>45977.7014494213</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45977.7014494213</v>
      </c>
      <c r="H7" s="96"/>
      <c r="I7" s="123" t="str">
        <f>IFERROR(VLOOKUP(D7,DB!A:F,6,0),"")</f>
        <v/>
      </c>
      <c r="J7" s="123" t="str">
        <f>IFERROR(VLOOKUP(D7,DB!A:G,7,0),"")</f>
        <v/>
      </c>
      <c r="K7" s="98"/>
      <c r="L7" s="92" t="str">
        <f>IFERROR(VLOOKUP(D7,DB!A:I,9,0),"")</f>
        <v/>
      </c>
    </row>
    <row r="8" spans="1:16" ht="15" customHeight="1">
      <c r="A8" s="123"/>
      <c r="B8" s="123" t="str">
        <f>IFERROR(VLOOKUP(D8,DB!A:K,11,0),"")</f>
        <v/>
      </c>
      <c r="C8" s="94"/>
      <c r="D8" s="98"/>
      <c r="E8" s="95"/>
      <c r="F8" s="96"/>
      <c r="G8" s="97">
        <f ca="1">IFERROR(NOW()-F8,"")</f>
        <v>45977.7014494213</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45977.7014494213</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45977.7014494213</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45977.7014494213</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45977.7014494213</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45977.7014494213</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45977.7014494213</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45977.7014494213</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45977.7014494213</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45977.7014494213</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45977.7014494213</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45977.7014494213</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45977.7014494213</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45977.7014494213</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45977.7014494213</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45977.7014494213</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45977.7014494213</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45977.7014494213</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45977.7014494213</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45977.7014494213</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45977.7014494213</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45977.7014494213</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45977.7014494213</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45977.7014494213</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45977.7014494213</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45977.7014494213</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45977.7014494213</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45977.7014494213</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45977.7014494213</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45977.7014494213</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45977.7014494213</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45977.7014494213</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45977.7014494213</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45977.7014494213</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45977.7014494213</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45977.7014494213</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45977.7014494213</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45977.7014494213</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45977.7014494213</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45977.7014494213</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45977.7014494213</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45977.7014494213</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45977.7014494213</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45977.7014494213</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45977.7014494213</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45977.7014494213</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45977.7014494213</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45977.7014494213</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45977.7014494213</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45977.7014494213</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45977.7014494213</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45977.7014494213</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45977.7014494213</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45977.7014494213</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45977.7014494213</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45977.7014494213</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45977.7014494213</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45977.7014494213</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45977.7014494213</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45977.7014494213</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45977.7014494213</v>
      </c>
      <c r="H68" s="96"/>
      <c r="I68" s="123" t="str">
        <f>IFERROR(VLOOKUP(D68,DB!A:F,6,0),"")</f>
        <v/>
      </c>
      <c r="J68" s="123"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 E3: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39124</v>
      </c>
      <c r="B2" s="37" t="str">
        <f>IFERROR(VLOOKUP(D2,DB!A:K,11,0),"")</f>
        <v>R5</v>
      </c>
      <c r="C2" s="37">
        <v>3</v>
      </c>
      <c r="D2" s="107" t="s">
        <v>36011</v>
      </c>
      <c r="E2" s="37" t="s">
        <v>39021</v>
      </c>
      <c r="F2" s="38">
        <v>45891.832060185188</v>
      </c>
      <c r="G2" s="116">
        <f ca="1">IFERROR(NOW()-F2,"")</f>
        <v>85.869389236111601</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51.512572106483276</v>
      </c>
      <c r="H3" s="38">
        <v>45926.158159722225</v>
      </c>
      <c r="I3" s="37" t="str">
        <f>IFERROR(VLOOKUP(D3,DB!A:F,6,0),"")</f>
        <v>SCECO</v>
      </c>
      <c r="J3" s="37" t="str">
        <f>IFERROR(VLOOKUP(D3,DB!A:G,7,0),"")</f>
        <v>Good</v>
      </c>
      <c r="K3" s="37" t="s">
        <v>39127</v>
      </c>
      <c r="L3" s="37" t="str">
        <f>IFERROR(VLOOKUP(D3,DB!A:I,9,0),"")</f>
        <v>Latis</v>
      </c>
      <c r="M3" s="106"/>
    </row>
    <row r="4" spans="1:13" ht="48" customHeight="1">
      <c r="A4" s="117" t="s">
        <v>39128</v>
      </c>
      <c r="B4" s="117" t="str">
        <f>IFERROR(VLOOKUP(D4,DB!A:K,11,0),"")</f>
        <v>R5</v>
      </c>
      <c r="C4" s="117">
        <v>1</v>
      </c>
      <c r="D4" s="117" t="s">
        <v>34758</v>
      </c>
      <c r="E4" s="117" t="s">
        <v>39024</v>
      </c>
      <c r="F4" s="118">
        <v>45948.661111111112</v>
      </c>
      <c r="G4" s="119">
        <f t="shared" ref="G4" ca="1" si="1">IFERROR(NOW()-F4,"")</f>
        <v>29.040338310187508</v>
      </c>
      <c r="H4" s="118">
        <v>45948.661111111112</v>
      </c>
      <c r="I4" s="117" t="str">
        <f>IFERROR(VLOOKUP(D4,DB!A:F,6,0),"")</f>
        <v>SCECO</v>
      </c>
      <c r="J4" s="117" t="str">
        <f>IFERROR(VLOOKUP(D4,DB!A:G,7,0),"")</f>
        <v>Dead</v>
      </c>
      <c r="K4" s="117" t="s">
        <v>39129</v>
      </c>
      <c r="L4" s="117" t="str">
        <f>IFERROR(VLOOKUP(D4,DB!A:I,9,0),"")</f>
        <v>Latis</v>
      </c>
    </row>
    <row r="5" spans="1:13" ht="30.75">
      <c r="A5" s="117" t="s">
        <v>39130</v>
      </c>
      <c r="B5" s="117" t="s">
        <v>5443</v>
      </c>
      <c r="C5" s="117">
        <v>1</v>
      </c>
      <c r="D5" s="117" t="s">
        <v>32330</v>
      </c>
      <c r="E5" s="117" t="s">
        <v>39021</v>
      </c>
      <c r="F5" s="118">
        <v>45968.848599537036</v>
      </c>
      <c r="G5" s="119">
        <f t="shared" ref="G5:G23" ca="1" si="2">IFERROR(NOW()-F5,"")</f>
        <v>8.8528498842642875</v>
      </c>
      <c r="H5" s="118">
        <v>45968.827465277776</v>
      </c>
      <c r="I5" s="117" t="s">
        <v>22</v>
      </c>
      <c r="J5" s="117" t="s">
        <v>65</v>
      </c>
      <c r="K5" s="117" t="s">
        <v>39131</v>
      </c>
      <c r="L5" s="117" t="s">
        <v>8145</v>
      </c>
    </row>
    <row r="6" spans="1:13">
      <c r="A6" s="117" t="s">
        <v>39132</v>
      </c>
      <c r="B6" s="117" t="str">
        <f>IFERROR(VLOOKUP(D6,DB!A:K,11,0),"")</f>
        <v>R5</v>
      </c>
      <c r="C6" s="117">
        <v>1</v>
      </c>
      <c r="D6" s="117" t="s">
        <v>33371</v>
      </c>
      <c r="E6" s="117" t="s">
        <v>39021</v>
      </c>
      <c r="F6" s="149">
        <v>45977.514803240738</v>
      </c>
      <c r="G6" s="119">
        <f t="shared" ca="1" si="2"/>
        <v>0.18664618056209292</v>
      </c>
      <c r="H6" s="149">
        <v>45977.468807870369</v>
      </c>
      <c r="I6" s="117" t="str">
        <f>IFERROR(VLOOKUP(D6,DB!A:F,6,0),"")</f>
        <v>SCECO</v>
      </c>
      <c r="J6" s="117" t="str">
        <f>IFERROR(VLOOKUP(D6,DB!A:G,7,0),"")</f>
        <v>Weak</v>
      </c>
      <c r="K6" s="117" t="s">
        <v>39133</v>
      </c>
      <c r="L6" s="117" t="str">
        <f>IFERROR(VLOOKUP(D6,DB!A:I,9,0),"")</f>
        <v>Latis</v>
      </c>
    </row>
    <row r="7" spans="1:13">
      <c r="A7" s="117"/>
      <c r="B7" s="117" t="str">
        <f>IFERROR(VLOOKUP(D7,DB!A:K,11,0),"")</f>
        <v/>
      </c>
      <c r="C7" s="117"/>
      <c r="D7" s="117"/>
      <c r="E7" s="117"/>
      <c r="F7" s="117"/>
      <c r="G7" s="119">
        <f t="shared" ca="1" si="2"/>
        <v>45977.7014494213</v>
      </c>
      <c r="H7" s="117"/>
      <c r="I7" s="117" t="str">
        <f>IFERROR(VLOOKUP(D7,DB!A:F,6,0),"")</f>
        <v/>
      </c>
      <c r="J7" s="117" t="str">
        <f>IFERROR(VLOOKUP(D7,DB!A:G,7,0),"")</f>
        <v/>
      </c>
      <c r="K7" s="117"/>
      <c r="L7" s="117" t="str">
        <f>IFERROR(VLOOKUP(D7,DB!A:I,9,0),"")</f>
        <v/>
      </c>
    </row>
    <row r="8" spans="1:13" ht="15.75">
      <c r="A8" s="117"/>
      <c r="B8" s="117" t="str">
        <f>IFERROR(VLOOKUP(D8,DB!A:K,11,0),"")</f>
        <v/>
      </c>
      <c r="C8" s="117"/>
      <c r="D8" s="146"/>
      <c r="E8" s="117"/>
      <c r="F8" s="117"/>
      <c r="G8" s="119">
        <f t="shared" ca="1" si="2"/>
        <v>45977.7014494213</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45977.7014494213</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45977.7014494213</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45977.7014494213</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45977.7014494213</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45977.7014494213</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45977.7014494213</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45977.7014494213</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45977.7014494213</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45977.7014494213</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45977.7014494213</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45977.7014494213</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45977.7014494213</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45977.7014494213</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45977.7014494213</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45977.7014494213</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45977.7014494213</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45977.7014494213</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45977.7014494213</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45977.7014494213</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45977.7014494213</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45977.7014494213</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45977.7014494213</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45977.7014494213</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45977.7014494213</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45977.7014494213</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45977.7014494213</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45977.7014494213</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45977.7014494213</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45977.7014494213</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45977.7014494213</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45977.7014494213</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45977.7014494213</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45977.7014494213</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45977.7014494213</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45977.7014494213</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45977.7014494213</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45977.7014494213</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45977.7014494213</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45977.7014494213</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45977.7014494213</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45977.7014494213</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45977.7014494213</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45977.7014494213</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45977.7014494213</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45977.7014494213</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45977.7014494213</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45977.7014494213</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45977.7014494213</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45977.7014494213</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45977.7014494213</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45977.7014494213</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45977.7014494213</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45977.7014494213</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45977.7014494213</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45977.7014494213</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45977.7014494213</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45977.7014494213</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45977.7014494213</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45977.7014494213</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45977.7014494213</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45977.7014494213</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45977.7014494213</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45977.7014494213</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45977.7014494213</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45977.7014494213</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45977.7014494213</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45977.7014494213</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45977.7014494213</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45977.7014494213</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45977.7014494213</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45977.7014494213</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45977.7014494213</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45977.7014494213</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45977.7014494213</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45977.7014494213</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45977.7014494213</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45977.7014494213</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45977.7014494213</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45977.7014494213</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45977.7014494213</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45977.7014494213</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45977.7014494213</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45977.7014494213</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45977.7014494213</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45977.7014494213</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45977.7014494213</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45977.7014494213</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45977.7014494213</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45977.7014494213</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45977.7014494213</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45977.7014494213</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45977.7014494213</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45977.7014494213</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45977.7014494213</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45977.7014494213</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45977.7014494213</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45977.7014494213</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45977.7014494213</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45977.7014494213</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45977.7014494213</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45977.7014494213</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45977.7014494213</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45977.7014494213</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45977.7014494213</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45977.7014494213</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45977.7014494213</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45977.7014494213</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45977.7014494213</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45977.7014494213</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45977.7014494213</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45977.7014494213</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45977.7014494213</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45977.7014494213</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45977.7014494213</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45977.7014494213</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45977.7014494213</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45977.7014494213</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45977.7014494213</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45977.7014494213</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45977.7014494213</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45977.7014494213</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45977.7014494213</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45977.7014494213</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45977.7014494213</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45977.7014494213</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45977.7014494213</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45977.7014494213</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45977.7014494213</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45977.7014494213</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45977.7014494213</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45977.7014494213</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45977.7014494213</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45977.7014494213</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45977.7014494213</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45977.7014494213</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45977.7014494213</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45977.7014494213</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45977.7014494213</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45977.7014494213</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45977.7014494213</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45977.7014494213</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45977.7014494213</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45977.7014494213</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45977.7014494213</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45977.7014494213</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45977.7014494213</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45977.7014494213</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45977.7014494213</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45977.7014494213</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45977.7014494213</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45977.7014494213</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45977.7014494213</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45977.7014494213</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45977.7014494213</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45977.7014494213</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45977.7014494213</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45977.7014494213</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45977.7014494213</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45977.7014494213</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45977.7014494213</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45977.7014494213</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45977.7014494213</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39134</v>
      </c>
      <c r="B2" s="129" t="str">
        <f>IFERROR(VLOOKUP(D2,DB!A:K,11,0),"")</f>
        <v>R6</v>
      </c>
      <c r="C2" s="130">
        <v>8</v>
      </c>
      <c r="D2" s="148" t="s">
        <v>34882</v>
      </c>
      <c r="E2" s="117" t="s">
        <v>39024</v>
      </c>
      <c r="F2" s="131">
        <v>45977.605775462966</v>
      </c>
      <c r="G2" s="105">
        <f t="shared" ref="G2:G6" ca="1" si="0">IFERROR(NOW()-F2,"-")</f>
        <v>9.567395833437331E-2</v>
      </c>
      <c r="H2" s="131">
        <v>45977.605775462966</v>
      </c>
      <c r="I2" s="129" t="str">
        <f>IFERROR(VLOOKUP(D2,DB!A:F,6,0),"")</f>
        <v>Generator-SG</v>
      </c>
      <c r="J2" s="129" t="str">
        <f>IFERROR(VLOOKUP(D2,DB!A:G,7,0),"")</f>
        <v>Dead</v>
      </c>
      <c r="K2" s="132" t="s">
        <v>39135</v>
      </c>
      <c r="L2" s="133" t="str">
        <f>IFERROR(VLOOKUP(D2,DB!A:I,9,0),"")</f>
        <v>Latis</v>
      </c>
    </row>
    <row r="3" spans="1:16382" ht="31.5" customHeight="1">
      <c r="A3" s="128" t="s">
        <v>39136</v>
      </c>
      <c r="B3" s="129" t="str">
        <f>IFERROR(VLOOKUP(D3,DB!A:K,11,0),"")</f>
        <v>R6</v>
      </c>
      <c r="C3" s="130">
        <v>1</v>
      </c>
      <c r="D3" s="129" t="s">
        <v>37891</v>
      </c>
      <c r="E3" s="117" t="s">
        <v>39021</v>
      </c>
      <c r="F3" s="131"/>
      <c r="G3" s="105">
        <f t="shared" ca="1" si="0"/>
        <v>45977.7014494213</v>
      </c>
      <c r="H3" s="131">
        <v>45977.603217592594</v>
      </c>
      <c r="I3" s="129" t="str">
        <f>IFERROR(VLOOKUP(D3,DB!A:F,6,0),"")</f>
        <v>SCECO</v>
      </c>
      <c r="J3" s="129" t="str">
        <f>IFERROR(VLOOKUP(D3,DB!A:G,7,0),"")</f>
        <v>Dead</v>
      </c>
      <c r="K3" s="132" t="s">
        <v>39137</v>
      </c>
      <c r="L3" s="133" t="str">
        <f>IFERROR(VLOOKUP(D3,DB!A:I,9,0),"")</f>
        <v>Latis</v>
      </c>
    </row>
    <row r="4" spans="1:16382" ht="31.5" customHeight="1">
      <c r="A4" s="128" t="s">
        <v>39138</v>
      </c>
      <c r="B4" s="129" t="str">
        <f>IFERROR(VLOOKUP(D4,DB!A:K,11,0),"")</f>
        <v>R6</v>
      </c>
      <c r="C4" s="130">
        <v>1</v>
      </c>
      <c r="D4" s="129" t="s">
        <v>29057</v>
      </c>
      <c r="E4" s="117" t="s">
        <v>39021</v>
      </c>
      <c r="F4" s="131">
        <v>45977.649872685186</v>
      </c>
      <c r="G4" s="105">
        <f t="shared" ca="1" si="0"/>
        <v>5.1576736113929655E-2</v>
      </c>
      <c r="H4" s="131">
        <v>45977.649872685186</v>
      </c>
      <c r="I4" s="129" t="str">
        <f>IFERROR(VLOOKUP(D4,DB!A:F,6,0),"")</f>
        <v>SCECO</v>
      </c>
      <c r="J4" s="129" t="str">
        <f>IFERROR(VLOOKUP(D4,DB!A:G,7,0),"")</f>
        <v>Dead</v>
      </c>
      <c r="K4" s="132" t="s">
        <v>39139</v>
      </c>
      <c r="L4" s="133" t="str">
        <f>IFERROR(VLOOKUP(D4,DB!A:I,9,0),"")</f>
        <v>Latis</v>
      </c>
    </row>
    <row r="5" spans="1:16382" ht="31.5" customHeight="1">
      <c r="A5" s="128"/>
      <c r="B5" s="129" t="str">
        <f>IFERROR(VLOOKUP(D5,DB!A:K,11,0),"")</f>
        <v/>
      </c>
      <c r="C5" s="130"/>
      <c r="D5" s="129"/>
      <c r="E5" s="117"/>
      <c r="F5" s="131"/>
      <c r="G5" s="105">
        <f t="shared" ca="1" si="0"/>
        <v>45977.7014494213</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45977.7014494213</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ref="G7:G70" ca="1" si="1">IFERROR(NOW()-F7,"-")</f>
        <v>45977.7014494213</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45977.7014494213</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45977.7014494213</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45977.7014494213</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45977.7014494213</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45977.7014494213</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45977.7014494213</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45977.7014494213</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45977.7014494213</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45977.7014494213</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45977.7014494213</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45977.7014494213</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45977.7014494213</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45977.7014494213</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45977.7014494213</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45977.7014494213</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45977.7014494213</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45977.7014494213</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45977.7014494213</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45977.7014494213</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45977.7014494213</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45977.7014494213</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45977.7014494213</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45977.7014494213</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45977.7014494213</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45977.7014494213</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45977.7014494213</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45977.7014494213</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45977.7014494213</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45977.7014494213</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45977.7014494213</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45977.7014494213</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45977.7014494213</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45977.7014494213</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45977.7014494213</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45977.7014494213</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45977.7014494213</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45977.7014494213</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45977.7014494213</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45977.7014494213</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45977.7014494213</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45977.7014494213</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45977.7014494213</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45977.7014494213</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45977.7014494213</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45977.7014494213</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45977.7014494213</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45977.7014494213</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45977.7014494213</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45977.7014494213</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45977.7014494213</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45977.7014494213</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45977.7014494213</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45977.7014494213</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45977.7014494213</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45977.7014494213</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45977.7014494213</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45977.7014494213</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45977.7014494213</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45977.7014494213</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45977.7014494213</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45977.7014494213</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45977.7014494213</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45977.7014494213</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ref="G71:G104" ca="1" si="2">IFERROR(NOW()-F71,"-")</f>
        <v>45977.7014494213</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45977.7014494213</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45977.7014494213</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45977.7014494213</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45977.7014494213</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45977.7014494213</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45977.7014494213</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45977.7014494213</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45977.7014494213</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45977.7014494213</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45977.7014494213</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45977.7014494213</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45977.7014494213</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45977.7014494213</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45977.7014494213</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45977.7014494213</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45977.7014494213</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45977.7014494213</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45977.7014494213</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45977.7014494213</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45977.7014494213</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45977.7014494213</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45977.7014494213</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45977.7014494213</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45977.7014494213</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45977.7014494213</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45977.7014494213</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45977.7014494213</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45977.7014494213</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45977.7014494213</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45977.7014494213</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45977.7014494213</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45977.7014494213</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45977.7014494213</v>
      </c>
      <c r="H104" s="131"/>
      <c r="I104" s="129" t="str">
        <f>IFERROR(VLOOKUP(D104,DB!A:F,6,0),"")</f>
        <v/>
      </c>
      <c r="J104" s="129" t="str">
        <f>IFERROR(VLOOKUP(D104,DB!A:G,7,0),"")</f>
        <v/>
      </c>
      <c r="K104" s="132"/>
      <c r="L104" s="133" t="str">
        <f>IFERROR(VLOOKUP(D104,DB!A:I,9,0),"")</f>
        <v/>
      </c>
    </row>
  </sheetData>
  <dataValidations count="2">
    <dataValidation allowBlank="1" showInputMessage="1" showErrorMessage="1" sqref="E1" xr:uid="{9E1BC488-8814-4F8A-8DBE-742B3278AB71}"/>
    <dataValidation type="list" allowBlank="1" showInputMessage="1" showErrorMessage="1" sqref="E2:E10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2025-11-16T13:51:09Z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