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16" documentId="120_S{2AC9BD13-BADA-5192-A53E-5A8FF88502F6}" xr6:coauthVersionLast="47" xr6:coauthVersionMax="47" xr10:uidLastSave="{31135D63-A43C-4087-A0C3-64B22CD5B67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<sst xmlns="http://schemas.openxmlformats.org/spreadsheetml/2006/main" count="180321" uniqueCount="39131">
  <si>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</si>
  <si>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</si>
  <si>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</si>
  <si>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</si>
  <si>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</si>
  <si>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</si>
  <si>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</si>
  <si>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</si>
  <si>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</si>
  <si>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</si>
  <si>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</si>
  <si>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</si>
  <si>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</si>
  <si>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</si>
  <si>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</si>
  <si>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</si>
  <si>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</si>
  <si>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</si>
  <si>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</si>
  <si>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</si>
  <si>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</si>
  <si>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</si>
  <si>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</si>
  <si>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</si>
  <si>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</si>
  <si>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</si>
  <si>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</si>
  <si>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</si>
  <si>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</si>
  <si>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</si>
  <si>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</si>
  <si>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</si>
  <si>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</si>
  <si>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</si>
  <si>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</si>
  <si>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</si>
  <si>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</si>
  <si>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</si>
  <si>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</si>
  <si>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</si>
  <si>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</si>
  <si>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</si>
  <si>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</si>
  <si>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</si>
  <si>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</si>
  <si>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</si>
  <si>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</si>
  <si>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</si>
  <si>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</si>
  <si>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</si>
  <si>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</si>
  <si>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</si>
  <si>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</si>
  <si>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</si>
  <si>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</si>
  <si>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</si>
  <si>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</si>
  <si>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</si>
  <si>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</si>
  <si>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</si>
  <si>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</si>
  <si>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</si>
  <si>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</si>
  <si>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</si>
  <si>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</si>
  <si>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</si>
  <si>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</si>
  <si>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</si>
  <si>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</si>
  <si>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</si>
  <si>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</si>
  <si>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</si>
  <si>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</si>
  <si>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</si>
  <si>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</si>
  <si>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</si>
  <si>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</si>
  <si>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</si>
  <si>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</si>
  <si>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</si>
  <si>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</si>
  <si>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</si>
  <si>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</si>
  <si>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</si>
  <si>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</si>
  <si>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</si>
  <si>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</si>
  <si>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</si>
  <si>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</si>
  <si>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</si>
  <si>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</si>
  <si>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</si>
  <si>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</si>
  <si>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</si>
  <si>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</si>
  <si>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</si>
  <si>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</si>
  <si>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</si>
  <si>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</si>
  <si>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</si>
  <si>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</si>
  <si>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</si>
  <si>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</si>
  <si>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</si>
  <si>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</si>
  <si>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</si>
  <si>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</si>
  <si>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</si>
  <si>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</si>
  <si>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</si>
  <si>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</si>
  <si>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</si>
  <si>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</si>
  <si>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</si>
  <si>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</si>
  <si>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</si>
  <si>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</si>
  <si>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</si>
  <si>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</si>
  <si>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</si>
  <si>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</si>
  <si>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</si>
  <si>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</si>
  <si>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</si>
  <si>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</si>
  <si>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</si>
  <si>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</si>
  <si>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</si>
  <si>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</si>
  <si>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</si>
  <si>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</si>
  <si>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</si>
  <si>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</si>
  <si>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</si>
  <si>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</si>
  <si>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</si>
  <si>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</si>
  <si>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</si>
  <si>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</si>
  <si>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</si>
  <si>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</si>
  <si>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</si>
  <si>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</si>
  <si>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</si>
  <si>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</si>
  <si>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</si>
  <si>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</si>
  <si>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</si>
  <si>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</si>
  <si>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</si>
  <si>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</si>
  <si>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</si>
  <si>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</si>
  <si>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</si>
  <si>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</si>
  <si>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</si>
  <si>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</si>
  <si>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</si>
  <si>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</si>
  <si>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</si>
  <si>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</si>
  <si>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</si>
  <si>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</si>
  <si>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</si>
  <si>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</si>
  <si>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</si>
  <si>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</si>
  <si>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</si>
  <si>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</si>
  <si>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</si>
  <si>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</si>
  <si>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</si>
  <si>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</si>
  <si>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</si>
  <si>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</si>
  <si>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</si>
  <si>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</si>
  <si>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</si>
  <si>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</si>
  <si>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</si>
  <si>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</si>
  <si>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</si>
  <si>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</si>
  <si>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</si>
  <si>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</si>
  <si>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</si>
  <si>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</si>
  <si>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</si>
  <si>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</si>
  <si>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</si>
  <si>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</si>
  <si>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</si>
  <si>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</si>
  <si>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</si>
  <si>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</si>
  <si>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</si>
  <si>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</si>
  <si>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</si>
  <si>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</si>
  <si>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</si>
  <si>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</si>
  <si>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</si>
  <si>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</si>
  <si>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</si>
  <si>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</si>
  <si>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</si>
  <si>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</si>
  <si>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</si>
  <si>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</si>
  <si>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</si>
  <si>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</si>
  <si>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</si>
  <si>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</si>
  <si>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</si>
  <si>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</si>
  <si>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</si>
  <si>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</si>
  <si>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</si>
  <si>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</si>
  <si>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</si>
  <si>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</si>
  <si>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</si>
  <si>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</si>
  <si>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</si>
  <si>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</si>
  <si>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</si>
  <si>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</si>
  <si>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</si>
  <si>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</si>
  <si>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</si>
  <si>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</si>
  <si>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</si>
  <si>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</si>
  <si>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</si>
  <si>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</si>
  <si>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</si>
  <si>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</si>
  <si>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</si>
  <si>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</si>
  <si>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</si>
  <si>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</si>
  <si>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</si>
  <si>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</si>
  <si>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</si>
  <si>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</si>
  <si>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</si>
  <si>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</si>
  <si>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</si>
  <si>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</si>
  <si>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</si>
  <si>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</si>
  <si>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</si>
  <si>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</si>
  <si>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</si>
  <si>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</si>
  <si>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</si>
  <si>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</si>
  <si>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</si>
  <si>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</si>
  <si>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</si>
  <si>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</si>
  <si>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</si>
  <si>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</si>
  <si>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</si>
  <si>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</si>
  <si>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</si>
  <si>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</si>
  <si>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</si>
  <si>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</si>
  <si>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</si>
  <si>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</si>
  <si>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</si>
  <si>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</si>
  <si>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</si>
  <si>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</si>
  <si>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</si>
  <si>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</si>
  <si>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</si>
  <si>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</si>
  <si>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</si>
  <si>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</si>
  <si>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</si>
  <si>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</si>
  <si>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</si>
  <si>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</si>
  <si>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</si>
  <si>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</si>
  <si>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</si>
  <si>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</si>
  <si>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</si>
  <si>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</si>
  <si>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</si>
  <si>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</si>
  <si>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</si>
  <si>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</si>
  <si>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</si>
  <si>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</si>
  <si>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</si>
  <si>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</si>
  <si>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</si>
  <si>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</si>
  <si>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</si>
  <si>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</si>
  <si>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</si>
  <si>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</si>
  <si>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</si>
  <si>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</si>
  <si>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</si>
  <si>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</si>
  <si>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</si>
  <si>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</si>
  <si>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</si>
  <si>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</si>
  <si>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</si>
  <si>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</si>
  <si>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</si>
  <si>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</si>
  <si>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</si>
  <si>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</si>
  <si>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</si>
  <si>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</si>
  <si>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</si>
  <si>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</si>
  <si>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</si>
  <si>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</si>
  <si>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</si>
  <si>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</si>
  <si>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</si>
  <si>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</si>
  <si>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</si>
  <si>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</si>
  <si>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</si>
  <si>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</si>
  <si>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</si>
  <si>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</si>
  <si>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</si>
  <si>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</si>
  <si>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</si>
  <si>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</si>
  <si>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</si>
  <si>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</si>
  <si>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</si>
  <si>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</si>
  <si>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</si>
  <si>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</si>
  <si>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</si>
  <si>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</si>
  <si>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</si>
  <si>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</si>
  <si>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</si>
  <si>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</si>
  <si>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</si>
  <si>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</si>
  <si>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</si>
  <si>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</si>
  <si>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</si>
  <si>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</si>
  <si>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</si>
  <si>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</si>
  <si>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</si>
  <si>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</si>
  <si>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</si>
  <si>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</si>
  <si>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</si>
  <si>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</si>
  <si>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</si>
  <si>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</si>
  <si>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</si>
  <si>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</si>
  <si>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</si>
  <si>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</si>
  <si>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</si>
  <si>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</si>
  <si>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</si>
  <si>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</si>
  <si>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</si>
  <si>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</si>
  <si>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</si>
  <si>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</si>
  <si>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</si>
  <si>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</si>
  <si>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</si>
  <si>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</si>
  <si>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</si>
  <si>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</si>
  <si>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</si>
  <si>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</si>
  <si>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</si>
  <si>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</si>
  <si>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</si>
  <si>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</si>
  <si>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</si>
  <si>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</si>
  <si>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</si>
  <si>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</si>
  <si>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</si>
  <si>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</si>
  <si>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</si>
  <si>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</si>
  <si>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</si>
  <si>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</si>
  <si>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</si>
  <si>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</si>
  <si>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</si>
  <si>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</si>
  <si>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</si>
  <si>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</si>
  <si>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</si>
  <si>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</si>
  <si>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</si>
  <si>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</si>
  <si>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</si>
  <si>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</si>
  <si>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</si>
  <si>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</si>
  <si>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</si>
  <si>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</si>
  <si>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</si>
  <si>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</si>
  <si>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</si>
  <si>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</si>
  <si>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</si>
  <si>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</si>
  <si>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</si>
  <si>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</si>
  <si>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</si>
  <si>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</si>
  <si>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</si>
  <si>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</si>
  <si>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</si>
  <si>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</si>
  <si>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</si>
  <si>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</si>
  <si>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</si>
  <si>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</si>
  <si>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</si>
  <si>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</si>
  <si>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</si>
  <si>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</si>
  <si>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</si>
  <si>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</si>
  <si>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</si>
  <si>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</si>
  <si>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</si>
  <si>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</si>
  <si>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</si>
  <si>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</si>
  <si>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</si>
  <si>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</si>
  <si>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</si>
  <si>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</si>
  <si>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</si>
  <si>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</si>
  <si>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</si>
  <si>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</si>
  <si>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</si>
  <si>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</si>
  <si>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</si>
  <si>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</si>
  <si>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</si>
  <si>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</si>
  <si>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</si>
  <si>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</si>
  <si>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</si>
  <si>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</si>
  <si>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</si>
  <si>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</si>
  <si>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</si>
  <si>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</si>
  <si>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</si>
  <si>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</si>
  <si>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</si>
  <si>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</si>
  <si>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</si>
  <si>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</si>
  <si>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</si>
  <si>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</si>
  <si>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</si>
  <si>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</si>
  <si>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</si>
  <si>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</si>
  <si>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</si>
  <si>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</si>
  <si>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</si>
  <si>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</si>
  <si>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</si>
  <si>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</si>
  <si>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</si>
  <si>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</si>
  <si>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</si>
  <si>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</si>
  <si>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</si>
  <si>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</si>
  <si>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</si>
  <si>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</si>
  <si>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</si>
  <si>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</si>
  <si>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</si>
  <si>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</si>
  <si>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</si>
  <si>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</si>
  <si>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</si>
  <si>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</si>
  <si>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</si>
  <si>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</si>
  <si>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</si>
  <si>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</si>
  <si>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</si>
  <si>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</si>
  <si>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</si>
  <si>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</si>
  <si>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</si>
  <si>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</si>
  <si>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</si>
  <si>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</si>
  <si>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</si>
  <si>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</si>
  <si>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</si>
  <si>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</si>
  <si>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</si>
  <si>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</si>
  <si>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</si>
  <si>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</si>
  <si>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</si>
  <si>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</si>
  <si>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</si>
  <si>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</si>
  <si>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</si>
  <si>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</si>
  <si>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</si>
  <si>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</si>
  <si>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</si>
  <si>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</si>
  <si>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</si>
  <si>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</si>
  <si>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</si>
  <si>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</si>
  <si>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</si>
  <si>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</si>
  <si>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</si>
  <si>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</si>
  <si>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</si>
  <si>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</si>
  <si>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</si>
  <si>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</si>
  <si>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</si>
  <si>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</si>
  <si>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</si>
  <si>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</si>
  <si>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</si>
  <si>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</si>
  <si>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</si>
  <si>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</si>
  <si>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</si>
  <si>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</si>
  <si>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</si>
  <si>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</si>
  <si>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</si>
  <si>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</si>
  <si>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</si>
  <si>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</si>
  <si>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</si>
  <si>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</si>
  <si>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</si>
  <si>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</si>
  <si>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</si>
  <si>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</si>
  <si>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</si>
  <si>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</si>
  <si>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</si>
  <si>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</si>
  <si>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</si>
  <si>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</si>
  <si>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</si>
  <si>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</si>
  <si>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</si>
  <si>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</si>
  <si>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</si>
  <si>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</si>
  <si>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</si>
  <si>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</si>
  <si>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</si>
  <si>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</si>
  <si>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</si>
  <si>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</si>
  <si>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</si>
  <si>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</si>
  <si>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</si>
  <si>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</si>
  <si>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</si>
  <si>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</si>
  <si>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</si>
  <si>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</si>
  <si>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</si>
  <si>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</si>
  <si>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</si>
  <si>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</si>
  <si>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</si>
  <si>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</si>
  <si>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</si>
  <si>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</si>
  <si>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</si>
  <si>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</si>
  <si>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</si>
  <si>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</si>
  <si>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</si>
  <si>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</si>
  <si>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</si>
  <si>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</si>
  <si>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</si>
  <si>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</si>
  <si>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</si>
  <si>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</si>
  <si>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</si>
  <si>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</si>
  <si>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</si>
  <si>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</si>
  <si>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</si>
  <si>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</si>
  <si>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</si>
  <si>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</si>
  <si>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</si>
  <si>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</si>
  <si>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</si>
  <si>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</si>
  <si>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</si>
  <si>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</si>
  <si>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</si>
  <si>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</si>
  <si>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</si>
  <si>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</si>
  <si>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</si>
  <si>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</si>
  <si>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</si>
  <si>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</si>
  <si>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</si>
  <si>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</si>
  <si>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</si>
  <si>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</si>
  <si>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</si>
  <si>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</si>
  <si>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</si>
  <si>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</si>
  <si>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</si>
  <si>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</si>
  <si>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</si>
  <si>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</si>
  <si>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</si>
  <si>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</si>
  <si>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</si>
  <si>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</si>
  <si>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</si>
  <si>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</si>
  <si>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</si>
  <si>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</si>
  <si>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</si>
  <si>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</si>
  <si>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</si>
  <si>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</si>
  <si>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</si>
  <si>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</si>
  <si>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</si>
  <si>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</si>
  <si>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</si>
  <si>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</si>
  <si>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</si>
  <si>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</si>
  <si>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</si>
  <si>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</si>
  <si>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</si>
  <si>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</si>
  <si>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</si>
  <si>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</si>
  <si>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</si>
  <si>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</si>
  <si>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</si>
  <si>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</si>
  <si>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</si>
  <si>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</si>
  <si>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</si>
  <si>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</si>
  <si>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</si>
  <si>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</si>
  <si>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</si>
  <si>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</si>
  <si>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</si>
  <si>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</si>
  <si>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</si>
  <si>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</si>
  <si>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</si>
  <si>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</si>
  <si>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</si>
  <si>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</si>
  <si>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</si>
  <si>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</si>
  <si>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</si>
  <si>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</si>
  <si>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</si>
  <si>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</si>
  <si>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</si>
  <si>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</si>
  <si>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</si>
  <si>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</si>
  <si>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</si>
  <si>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</si>
  <si>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</si>
  <si>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</si>
  <si>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</si>
  <si>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</si>
  <si>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</si>
  <si>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</si>
  <si>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</si>
  <si>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</si>
  <si>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</si>
  <si>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</si>
  <si>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</si>
  <si>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</si>
  <si>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</si>
  <si>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</si>
  <si>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</si>
  <si>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</si>
  <si>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</si>
  <si>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</si>
  <si>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</si>
  <si>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</si>
  <si>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</si>
  <si>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</si>
  <si>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</si>
  <si>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</si>
  <si>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</si>
  <si>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</si>
  <si>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</si>
  <si>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</si>
  <si>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</si>
  <si>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</si>
  <si>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</si>
  <si>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</si>
  <si>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</si>
  <si>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</si>
  <si>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</si>
  <si>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</si>
  <si>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</si>
  <si>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</si>
  <si>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</si>
  <si>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</si>
  <si>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</si>
  <si>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</si>
  <si>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</si>
  <si>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</si>
  <si>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</si>
  <si>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</si>
  <si>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</si>
  <si>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</si>
  <si>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</si>
  <si>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</si>
  <si>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</si>
  <si>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</si>
  <si>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</si>
  <si>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</si>
  <si>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</si>
  <si>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</si>
  <si>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</si>
  <si>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</si>
  <si>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</si>
  <si>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</si>
  <si>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</si>
  <si>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</si>
  <si>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</si>
  <si>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</si>
  <si>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</si>
  <si>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</si>
  <si>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</si>
  <si>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</si>
  <si>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</si>
  <si>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</si>
  <si>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</si>
  <si>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</si>
  <si>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</si>
  <si>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</si>
  <si>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</si>
  <si>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</si>
  <si>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</si>
  <si>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</si>
  <si>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</si>
  <si>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</si>
  <si>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</si>
  <si>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</si>
  <si>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</si>
  <si>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</si>
  <si>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</si>
  <si>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</si>
  <si>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</si>
  <si>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</si>
  <si>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</si>
  <si>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</si>
  <si>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</si>
  <si>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</si>
  <si>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</si>
  <si>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</si>
  <si>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</si>
  <si>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</si>
  <si>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</si>
  <si>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</si>
  <si>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</si>
  <si>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</si>
  <si>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</si>
  <si>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</si>
  <si>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</si>
  <si>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</si>
  <si>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</si>
  <si>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</si>
  <si>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</si>
  <si>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</si>
  <si>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</si>
  <si>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</si>
  <si>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</si>
  <si>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</si>
  <si>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</si>
  <si>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</si>
  <si>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</si>
  <si>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</si>
  <si>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</si>
  <si>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</si>
  <si>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</si>
  <si>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</si>
  <si>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</si>
  <si>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</si>
  <si>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</si>
  <si>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</si>
  <si>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</si>
  <si>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</si>
  <si>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</si>
  <si>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</si>
  <si>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</si>
  <si>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</si>
  <si>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</si>
  <si>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</si>
  <si>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</si>
  <si>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</si>
  <si>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</si>
  <si>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</si>
  <si>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</si>
  <si>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</si>
  <si>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</si>
  <si>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</si>
  <si>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</si>
  <si>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</si>
  <si>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</si>
  <si>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</si>
  <si>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</si>
  <si>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</si>
  <si>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</si>
  <si>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</si>
  <si>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</si>
  <si>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</si>
  <si>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</si>
  <si>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</si>
  <si>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</si>
  <si>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</si>
  <si>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</si>
  <si>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</si>
  <si>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</si>
  <si>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</si>
  <si>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</si>
  <si>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</si>
  <si>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</si>
  <si>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</si>
  <si>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</si>
  <si>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</si>
  <si>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</si>
  <si>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</si>
  <si>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</si>
  <si>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</si>
  <si>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</si>
  <si>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</si>
  <si>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</si>
  <si>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</si>
  <si>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</si>
  <si>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</si>
  <si>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</si>
  <si>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</si>
  <si>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</si>
  <si>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</si>
  <si>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</si>
  <si>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</si>
  <si>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</si>
  <si>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</si>
  <si>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</si>
  <si>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</si>
  <si>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</si>
  <si>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</si>
  <si>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</si>
  <si>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</si>
  <si>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</si>
  <si>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</si>
  <si>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</si>
  <si>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</si>
  <si>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</si>
  <si>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</si>
  <si>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</si>
  <si>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</si>
  <si>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</si>
  <si>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</si>
  <si>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</si>
  <si>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</si>
  <si>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</si>
  <si>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</si>
  <si>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</si>
  <si>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</si>
  <si>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</si>
  <si>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</si>
  <si>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</si>
  <si>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</si>
  <si>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</si>
  <si>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</si>
  <si>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</si>
  <si>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</si>
  <si>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</si>
  <si>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</si>
  <si>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</si>
  <si>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</si>
  <si>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</si>
  <si>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</si>
  <si>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</si>
  <si>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</si>
  <si>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</si>
  <si>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</si>
  <si>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</si>
  <si>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</si>
  <si>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</si>
  <si>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</si>
  <si>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</si>
  <si>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</si>
  <si>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</si>
  <si>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</si>
  <si>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</si>
  <si>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</si>
  <si>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</si>
  <si>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</si>
  <si>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</si>
  <si>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</si>
  <si>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</si>
  <si>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</si>
  <si>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</si>
  <si>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</si>
  <si>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</si>
  <si>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</si>
  <si>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</si>
  <si>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</si>
  <si>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</si>
  <si>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</si>
  <si>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</si>
  <si>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</si>
  <si>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</si>
  <si>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</si>
  <si>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</si>
  <si>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</si>
  <si>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</si>
  <si>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</si>
  <si>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</si>
  <si>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</si>
  <si>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</si>
  <si>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</si>
  <si>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</si>
  <si>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</si>
  <si>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</si>
  <si>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</si>
  <si>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</si>
  <si>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</si>
  <si>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</si>
  <si>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</si>
  <si>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</si>
  <si>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</si>
  <si>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</si>
  <si>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</si>
  <si>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</si>
  <si>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</si>
  <si>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</si>
  <si>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</si>
  <si>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</si>
  <si>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</si>
  <si>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</si>
  <si>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</si>
  <si>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</si>
  <si>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</si>
  <si>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</si>
  <si>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</si>
  <si>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</si>
  <si>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</si>
  <si>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</si>
  <si>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</si>
  <si>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</si>
  <si>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</si>
  <si>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</si>
  <si>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</si>
  <si>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</si>
  <si>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</si>
  <si>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</si>
  <si>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</si>
  <si>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</si>
  <si>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</si>
  <si>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</si>
  <si>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</si>
  <si>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</si>
  <si>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</si>
  <si>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</si>
  <si>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</si>
  <si>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</si>
  <si>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</si>
  <si>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</si>
  <si>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</si>
  <si>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</si>
  <si>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</si>
  <si>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</si>
  <si>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</si>
  <si>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</si>
  <si>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</si>
  <si>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</si>
  <si>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</si>
  <si>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</si>
  <si>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</si>
  <si>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</si>
  <si>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</si>
  <si>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</si>
  <si>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</si>
  <si>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</si>
  <si>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</si>
  <si>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</si>
  <si>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</si>
  <si>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</si>
  <si>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</si>
  <si>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</si>
  <si>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</si>
  <si>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</si>
  <si>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</si>
  <si>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</si>
  <si>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</si>
  <si>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</si>
  <si>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</si>
  <si>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</si>
  <si>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</si>
  <si>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</si>
  <si>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</si>
  <si>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</si>
  <si>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</si>
  <si>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</si>
  <si>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</si>
  <si>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</si>
  <si>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</si>
  <si>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</si>
  <si>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</si>
  <si>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</si>
  <si>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</si>
  <si>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</si>
  <si>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</si>
  <si>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</si>
  <si>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</si>
  <si>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</si>
  <si>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</si>
  <si>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</si>
  <si>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</si>
  <si>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</si>
  <si>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</si>
  <si>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</si>
  <si>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</si>
  <si>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</si>
  <si>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</si>
  <si>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</si>
  <si>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</si>
  <si>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</si>
  <si>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</si>
  <si>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</si>
  <si>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</si>
  <si>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</si>
  <si>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</si>
  <si>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</si>
  <si>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</si>
  <si>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</si>
  <si>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</si>
  <si>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</si>
  <si>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</si>
  <si>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</si>
  <si>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</si>
  <si>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</si>
  <si>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</si>
  <si>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</si>
  <si>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</si>
  <si>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</si>
  <si>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</si>
  <si>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</si>
  <si>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</si>
  <si>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</si>
  <si>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</si>
  <si>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</si>
  <si>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</si>
  <si>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</si>
  <si>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</si>
  <si>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</si>
  <si>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</si>
  <si>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</si>
  <si>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</si>
  <si>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</si>
  <si>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</si>
  <si>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</si>
  <si>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</si>
  <si>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</si>
  <si>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</si>
  <si>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</si>
  <si>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</si>
  <si>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</si>
  <si>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</si>
  <si>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</si>
  <si>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</si>
  <si>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</si>
  <si>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</si>
  <si>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</si>
  <si>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</si>
  <si>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</si>
  <si>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</si>
  <si>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</si>
  <si>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</si>
  <si>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</si>
  <si>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</si>
  <si>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</si>
  <si>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</si>
  <si>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</si>
  <si>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</si>
  <si>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</si>
  <si>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</si>
  <si>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</si>
  <si>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</si>
  <si>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</si>
  <si>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</si>
  <si>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</si>
  <si>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</si>
  <si>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</si>
  <si>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</si>
  <si>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</si>
  <si>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</si>
  <si>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</si>
  <si>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</si>
  <si>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</si>
  <si>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</si>
  <si>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</si>
  <si>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</si>
  <si>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</si>
  <si>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</si>
  <si>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</si>
  <si>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</si>
  <si>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</si>
  <si>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</si>
  <si>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</si>
  <si>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</si>
  <si>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</si>
  <si>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</si>
  <si>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</si>
  <si>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</si>
  <si>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</si>
  <si>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</si>
  <si>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</si>
  <si>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</si>
  <si>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</si>
  <si>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</si>
  <si>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</si>
  <si>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</si>
  <si>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</si>
  <si>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</si>
  <si>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</si>
  <si>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</si>
  <si>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</si>
  <si>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</si>
  <si>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</si>
  <si>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</si>
  <si>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</si>
  <si>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</si>
  <si>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</si>
  <si>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</si>
  <si>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</si>
  <si>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</si>
  <si>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</si>
  <si>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</si>
  <si>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</si>
  <si>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</si>
  <si>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</si>
  <si>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</si>
  <si>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</si>
  <si>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</si>
  <si>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</si>
  <si>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</si>
  <si>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</si>
  <si>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</si>
  <si>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</si>
  <si>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</si>
  <si>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</si>
  <si>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</si>
  <si>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</si>
  <si>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</si>
  <si>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</si>
  <si>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</si>
  <si>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</si>
  <si>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</si>
  <si>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</si>
  <si>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</si>
  <si>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</si>
  <si>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</si>
  <si>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</si>
  <si>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</si>
  <si>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</si>
  <si>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</si>
  <si>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</si>
  <si>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</si>
  <si>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</si>
  <si>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</si>
  <si>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</si>
  <si>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</si>
  <si>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</si>
  <si>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</si>
  <si>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</si>
  <si>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</si>
  <si>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</si>
  <si>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</si>
  <si>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</si>
  <si>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</si>
  <si>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</si>
  <si>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</si>
  <si>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</si>
  <si>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</si>
  <si>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</si>
  <si>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</si>
  <si>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</si>
  <si>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</si>
  <si>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</si>
  <si>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</si>
  <si>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</si>
  <si>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</si>
  <si>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</si>
  <si>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</si>
  <si>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</si>
  <si>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</si>
  <si>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</si>
  <si>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</si>
  <si>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</si>
  <si>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</si>
  <si>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</si>
  <si>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</si>
  <si>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</si>
  <si>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</si>
  <si>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</si>
  <si>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</si>
  <si>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</si>
  <si>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</si>
  <si>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</si>
  <si>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</si>
  <si>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</si>
  <si>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</si>
  <si>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</si>
  <si>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</si>
  <si>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</si>
  <si>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</si>
  <si>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</si>
  <si>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</si>
  <si>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</si>
  <si>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</si>
  <si>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</si>
  <si>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</si>
  <si>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</si>
  <si>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</si>
  <si>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</si>
  <si>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</si>
  <si>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</si>
  <si>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</si>
  <si>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</si>
  <si>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</si>
  <si>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</si>
  <si>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</si>
  <si>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</si>
  <si>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</si>
  <si>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</si>
  <si>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</si>
  <si>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</si>
  <si>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</si>
  <si>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</si>
  <si>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</si>
  <si>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</si>
  <si>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</si>
  <si>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</si>
  <si>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</si>
  <si>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</si>
  <si>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</si>
  <si>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</si>
  <si>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</si>
  <si>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</si>
  <si>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</si>
  <si>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</si>
  <si>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</si>
  <si>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</si>
  <si>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</si>
  <si>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</si>
  <si>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</si>
  <si>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</si>
  <si>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</si>
  <si>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</si>
  <si>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</si>
  <si>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</si>
  <si>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</si>
  <si>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</si>
  <si>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</si>
  <si>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</si>
  <si>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</si>
  <si>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</si>
  <si>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</si>
  <si>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</si>
  <si>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</si>
  <si>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</si>
  <si>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</si>
  <si>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</si>
  <si>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</si>
  <si>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</si>
  <si>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</si>
  <si>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</si>
  <si>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</si>
  <si>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</si>
  <si>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</si>
  <si>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</si>
  <si>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</si>
  <si>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</si>
  <si>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</si>
  <si>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</si>
  <si>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</si>
  <si>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</si>
  <si>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</si>
  <si>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</si>
  <si>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</si>
  <si>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</si>
  <si>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</si>
  <si>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</si>
  <si>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</si>
  <si>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</si>
  <si>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</si>
  <si>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</si>
  <si>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</si>
  <si>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</si>
  <si>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</si>
  <si>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</si>
  <si>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</si>
  <si>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</si>
  <si>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</si>
  <si>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</si>
  <si>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</si>
  <si>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</si>
  <si>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</si>
  <si>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</si>
  <si>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</si>
  <si>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</si>
  <si>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</si>
  <si>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</si>
  <si>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</si>
  <si>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</si>
  <si>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</si>
  <si>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</si>
  <si>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</si>
  <si>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</si>
  <si>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</si>
  <si>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</si>
  <si>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</si>
  <si>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</si>
  <si>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</si>
  <si>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</si>
  <si>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</si>
  <si>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</si>
  <si>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</si>
  <si>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</si>
  <si>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</si>
  <si>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</si>
  <si>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</si>
  <si>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</si>
  <si>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</si>
  <si>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</si>
  <si>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</si>
  <si>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</si>
  <si>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</si>
  <si>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</si>
  <si>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</si>
  <si>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</si>
  <si>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</si>
  <si>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</si>
  <si>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</si>
  <si>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</si>
  <si>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</si>
  <si>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</si>
  <si>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</si>
  <si>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</si>
  <si>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</si>
  <si>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</si>
  <si>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</si>
  <si>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</si>
  <si>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</si>
  <si>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</si>
  <si>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</si>
  <si>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</si>
  <si>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</si>
  <si>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</si>
  <si>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</si>
  <si>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</si>
  <si>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</si>
  <si>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</si>
  <si>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</si>
  <si>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</si>
  <si>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</si>
  <si>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</si>
  <si>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</si>
  <si>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</si>
  <si>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</si>
  <si>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</si>
  <si>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</si>
  <si>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</si>
  <si>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</si>
  <si>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</si>
  <si>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</si>
  <si>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</si>
  <si>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</si>
  <si>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</si>
  <si>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</si>
  <si>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</si>
  <si>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</si>
  <si>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</si>
  <si>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</si>
  <si>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</si>
  <si>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</si>
  <si>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</si>
  <si>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</si>
  <si>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</si>
  <si>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</si>
  <si>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</si>
  <si>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</si>
  <si>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</si>
  <si>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</si>
  <si>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</si>
  <si>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</si>
  <si>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</si>
  <si>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</si>
  <si>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</si>
  <si>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</si>
  <si>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</si>
  <si>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</si>
  <si>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</si>
  <si>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</si>
  <si>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</si>
  <si>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</si>
  <si>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</si>
  <si>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</si>
  <si>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</si>
  <si>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</si>
  <si>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</si>
  <si>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</si>
  <si>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</si>
  <si>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</si>
  <si>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</si>
  <si>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</si>
  <si>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</si>
  <si>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</si>
  <si>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</si>
  <si>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</si>
  <si>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</si>
  <si>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</si>
  <si>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</si>
  <si>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</si>
  <si>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</si>
  <si>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</si>
  <si>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</si>
  <si>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</si>
  <si>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</si>
  <si>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</si>
  <si>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</si>
  <si>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</si>
  <si>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</si>
  <si>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</si>
  <si>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</si>
  <si>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</si>
  <si>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</si>
  <si>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</si>
  <si>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</si>
  <si>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</si>
  <si>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</si>
  <si>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</si>
  <si>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</si>
  <si>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</si>
  <si>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</si>
  <si>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</si>
  <si>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</si>
  <si>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</si>
  <si>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</si>
  <si>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</si>
  <si>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</si>
  <si>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</si>
  <si>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</si>
  <si>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</si>
  <si>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</si>
  <si>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</si>
  <si>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</si>
  <si>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</si>
  <si>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</si>
  <si>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</si>
  <si>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</si>
  <si>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</si>
  <si>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</si>
  <si>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</si>
  <si>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</si>
  <si>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</si>
  <si>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</si>
  <si>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</si>
  <si>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</si>
  <si>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</si>
  <si>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</si>
  <si>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</si>
  <si>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</si>
  <si>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</si>
  <si>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</si>
  <si>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</si>
  <si>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</si>
  <si>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</si>
  <si>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</si>
  <si>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</si>
  <si>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</si>
  <si>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</si>
  <si>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</si>
  <si>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</si>
  <si>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</si>
  <si>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</si>
  <si>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</si>
  <si>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</si>
  <si>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</si>
  <si>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</si>
  <si>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</si>
  <si>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</si>
  <si>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</si>
  <si>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</si>
  <si>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</si>
  <si>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</si>
  <si>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</si>
  <si>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</si>
  <si>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</si>
  <si>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</si>
  <si>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</si>
  <si>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</si>
  <si>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</si>
  <si>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</si>
  <si>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</si>
  <si>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</si>
  <si>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</si>
  <si>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</si>
  <si>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</si>
  <si>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</si>
  <si>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</si>
  <si>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</si>
  <si>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</si>
  <si>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</si>
  <si>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</si>
  <si>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</si>
  <si>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</si>
  <si>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</si>
  <si>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</si>
  <si>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</si>
  <si>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</si>
  <si>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</si>
  <si>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</si>
  <si>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</si>
  <si>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</si>
  <si>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</si>
  <si>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</si>
  <si>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</si>
  <si>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</si>
  <si>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</si>
  <si>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</si>
  <si>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</si>
  <si>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</si>
  <si>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</si>
  <si>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</si>
  <si>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</si>
  <si>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</si>
  <si>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</si>
  <si>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</si>
  <si>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</si>
  <si>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</si>
  <si>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</si>
  <si>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</si>
  <si>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</si>
  <si>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</si>
  <si>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</si>
  <si>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</si>
  <si>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</si>
  <si>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</si>
  <si>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</si>
  <si>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</si>
  <si>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</si>
  <si>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</si>
  <si>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</si>
  <si>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</si>
  <si>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</si>
  <si>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</si>
  <si>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</si>
  <si>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</si>
  <si>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</si>
  <si>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</si>
  <si>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</si>
  <si>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</si>
  <si>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</si>
  <si>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</si>
  <si>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</si>
  <si>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</si>
  <si>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</si>
  <si>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</si>
  <si>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</si>
  <si>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</si>
  <si>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</si>
  <si>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</si>
  <si>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</si>
  <si>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</si>
  <si>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</si>
  <si>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</si>
  <si>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</si>
  <si>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</si>
  <si>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</si>
  <si>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</si>
  <si>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</si>
  <si>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</si>
  <si>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</si>
  <si>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</si>
  <si>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</si>
  <si>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</si>
  <si>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</si>
  <si>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</si>
  <si>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</si>
  <si>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</si>
  <si>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</si>
  <si>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</si>
  <si>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</si>
  <si>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</si>
  <si>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</si>
  <si>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</si>
  <si>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</si>
  <si>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</si>
  <si>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</si>
  <si>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</si>
  <si>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</si>
  <si>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</si>
  <si>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</si>
  <si>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</si>
  <si>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</si>
  <si>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</si>
  <si>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</si>
  <si>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</si>
  <si>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</si>
  <si>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</si>
  <si>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</si>
  <si>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</si>
  <si>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</si>
  <si>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</si>
  <si>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</si>
  <si>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</si>
  <si>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</si>
  <si>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</si>
  <si>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</si>
  <si>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</si>
  <si>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</si>
  <si>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</si>
  <si>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</si>
  <si>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</si>
  <si>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</si>
  <si>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</si>
  <si>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</si>
  <si>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</si>
  <si>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</si>
  <si>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</si>
  <si>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</si>
  <si>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</si>
  <si>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</si>
  <si>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</si>
  <si>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</si>
  <si>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</si>
  <si>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</si>
  <si>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</si>
  <si>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</si>
  <si>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</si>
  <si>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</si>
  <si>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</si>
  <si>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</si>
  <si>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</si>
  <si>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</si>
  <si>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</si>
  <si>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</si>
  <si>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</si>
  <si>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</si>
  <si>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</si>
  <si>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</si>
  <si>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</si>
  <si>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</si>
  <si>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</si>
  <si>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</si>
  <si>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</si>
  <si>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</si>
  <si>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</si>
  <si>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</si>
  <si>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</si>
  <si>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</si>
  <si>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</si>
  <si>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</si>
  <si>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</si>
  <si>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</si>
  <si>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</si>
  <si>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</si>
  <si>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</si>
  <si>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</si>
  <si>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</si>
  <si>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</si>
  <si>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</si>
  <si>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</si>
  <si>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</si>
  <si>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</si>
  <si>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</si>
  <si>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</si>
  <si>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</si>
  <si>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</si>
  <si>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</si>
  <si>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</si>
  <si>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</si>
  <si>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</si>
  <si>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</si>
  <si>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</si>
  <si>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</si>
  <si>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</si>
  <si>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</si>
  <si>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</si>
  <si>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</si>
  <si>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</si>
  <si>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</si>
  <si>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</si>
  <si>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</si>
  <si>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</si>
  <si>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</si>
  <si>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</si>
  <si>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</si>
  <si>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</si>
  <si>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</si>
  <si>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</si>
  <si>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</si>
  <si>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</si>
  <si>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</si>
  <si>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</si>
  <si>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</si>
  <si>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</si>
  <si>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</si>
  <si>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</si>
  <si>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</si>
  <si>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</si>
  <si>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</si>
  <si>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</si>
  <si>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</si>
  <si>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</si>
  <si>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</si>
  <si>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</si>
  <si>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</si>
  <si>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</si>
  <si>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</si>
  <si>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</si>
  <si>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</si>
  <si>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</si>
  <si>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</si>
  <si>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</si>
  <si>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</si>
  <si>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</si>
  <si>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</si>
  <si>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</si>
  <si>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</si>
  <si>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</si>
  <si>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</si>
  <si>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</si>
  <si>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</si>
  <si>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</si>
  <si>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</si>
  <si>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</si>
  <si>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</si>
  <si>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</si>
  <si>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</si>
  <si>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</si>
  <si>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</si>
  <si>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</si>
  <si>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</si>
  <si>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</si>
  <si>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</si>
  <si>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</si>
  <si>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</si>
  <si>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</si>
  <si>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</si>
  <si>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</si>
  <si>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</si>
  <si>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</si>
  <si>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</si>
  <si>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</si>
  <si>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</si>
  <si>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</si>
  <si>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</si>
  <si>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</si>
  <si>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</si>
  <si>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</si>
  <si>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</si>
  <si>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</si>
  <si>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</si>
  <si>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</si>
  <si>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</si>
  <si>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</si>
  <si>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</si>
  <si>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</si>
  <si>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</si>
  <si>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</si>
  <si>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</si>
  <si>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</si>
  <si>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</si>
  <si>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</si>
  <si>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</si>
  <si>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</si>
  <si>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</si>
  <si>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</si>
  <si>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</si>
  <si>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</si>
  <si>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</si>
  <si>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</si>
  <si>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</si>
  <si>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</si>
  <si>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</si>
  <si>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</si>
  <si>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</si>
  <si>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</si>
  <si>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</si>
  <si>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</si>
  <si>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</si>
  <si>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</si>
  <si>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</si>
  <si>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</si>
  <si>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</si>
  <si>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</si>
  <si>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</si>
  <si>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</si>
  <si>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</si>
  <si>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</si>
  <si>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</si>
  <si>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</si>
  <si>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</si>
  <si>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</si>
  <si>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</si>
  <si>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</si>
  <si>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</si>
  <si>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</si>
  <si>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</si>
  <si>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</si>
  <si>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</si>
  <si>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</si>
  <si>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</si>
  <si>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</si>
  <si>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</si>
  <si>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</si>
  <si>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</si>
  <si>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</si>
  <si>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</si>
  <si>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</si>
  <si>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</si>
  <si>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</si>
  <si>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</si>
  <si>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</si>
  <si>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</si>
  <si>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</si>
  <si>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</si>
  <si>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</si>
  <si>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</si>
  <si>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</si>
  <si>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</si>
  <si>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</si>
  <si>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</si>
  <si>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</si>
  <si>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</si>
  <si>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</si>
  <si>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</si>
  <si>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</si>
  <si>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</si>
  <si>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</si>
  <si>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</si>
  <si>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</si>
  <si>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</si>
  <si>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</si>
  <si>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</si>
  <si>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</si>
  <si>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</si>
  <si>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</si>
  <si>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</si>
  <si>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</si>
  <si>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</si>
  <si>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</si>
  <si>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</si>
  <si>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</si>
  <si>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</si>
  <si>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</si>
  <si>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</si>
  <si>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</si>
  <si>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</si>
  <si>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</si>
  <si>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</si>
  <si>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</si>
  <si>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</si>
  <si>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</si>
  <si>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</si>
  <si>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</si>
  <si>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</si>
  <si>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</si>
  <si>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</si>
  <si>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</si>
  <si>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</si>
  <si>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</si>
  <si>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</si>
  <si>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</si>
  <si>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</si>
  <si>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</si>
  <si>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</si>
  <si>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</si>
  <si>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</si>
  <si>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</si>
  <si>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</si>
  <si>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</si>
  <si>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</si>
  <si>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</si>
  <si>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</si>
  <si>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</si>
  <si>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</si>
  <si>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</si>
  <si>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</si>
  <si>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</si>
  <si>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</si>
  <si>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</si>
  <si>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</si>
  <si>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</si>
  <si>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</si>
  <si>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</si>
  <si>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</si>
  <si>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</si>
  <si>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</si>
  <si>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</si>
  <si>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</si>
  <si>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</si>
  <si>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</si>
  <si>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</si>
  <si>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</si>
  <si>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</si>
  <si>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</si>
  <si>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</si>
  <si>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</si>
  <si>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</si>
  <si>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</si>
  <si>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</si>
  <si>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</si>
  <si>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</si>
  <si>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</si>
  <si>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</si>
  <si>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</si>
  <si>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</si>
  <si>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</si>
  <si>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</si>
  <si>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</si>
  <si>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</si>
  <si>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</si>
  <si>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</si>
  <si>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</si>
  <si>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</si>
  <si>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</si>
  <si>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</si>
  <si>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</si>
  <si>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</si>
  <si>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</si>
  <si>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</si>
  <si>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</si>
  <si>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</si>
  <si>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</si>
  <si>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</si>
  <si>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</si>
  <si>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</si>
  <si>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</si>
  <si>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</si>
  <si>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</si>
  <si>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</si>
  <si>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</si>
  <si>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</si>
  <si>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</si>
  <si>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</si>
  <si>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</si>
  <si>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</si>
  <si>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</si>
  <si>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</si>
  <si>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</si>
  <si>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</si>
  <si>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</si>
  <si>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</si>
  <si>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</si>
  <si>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</si>
  <si>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</si>
  <si>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</si>
  <si>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</si>
  <si>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</si>
  <si>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</si>
  <si>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</si>
  <si>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</si>
  <si>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</si>
  <si>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</si>
  <si>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</si>
  <si>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</si>
  <si>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</si>
  <si>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</si>
  <si>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</si>
  <si>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</si>
  <si>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</si>
  <si>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</si>
  <si>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</si>
  <si>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</si>
  <si>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</si>
  <si>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</si>
  <si>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</si>
  <si>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</si>
  <si>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</si>
  <si>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</si>
  <si>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</si>
  <si>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</si>
  <si>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</si>
  <si>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</si>
  <si>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</si>
  <si>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</si>
  <si>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</si>
  <si>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</si>
  <si>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</si>
  <si>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</si>
  <si>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</si>
  <si>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</si>
  <si>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</si>
  <si>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</si>
  <si>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</si>
  <si>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</si>
  <si>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</si>
  <si>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</si>
  <si>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</si>
  <si>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</si>
  <si>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</si>
  <si>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</si>
  <si>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</si>
  <si>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</si>
  <si>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</si>
  <si>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</si>
  <si>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</si>
  <si>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</si>
  <si>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</si>
  <si>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</si>
  <si>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</si>
  <si>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</si>
  <si>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</si>
  <si>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</si>
  <si>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</si>
  <si>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</si>
  <si>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</si>
  <si>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</si>
  <si>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</si>
  <si>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</si>
  <si>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</si>
  <si>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</si>
  <si>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</si>
  <si>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</si>
  <si>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</si>
  <si>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</si>
  <si>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</si>
  <si>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</si>
  <si>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</si>
  <si>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</si>
  <si>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</si>
  <si>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</si>
  <si>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</si>
  <si>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</si>
  <si>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</si>
  <si>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</si>
  <si>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</si>
  <si>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</si>
  <si>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</si>
  <si>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</si>
  <si>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</si>
  <si>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</si>
  <si>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</si>
  <si>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</si>
  <si>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</si>
  <si>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</si>
  <si>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</si>
  <si>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</si>
  <si>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</si>
  <si>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</si>
  <si>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</si>
  <si>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</si>
  <si>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</si>
  <si>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</si>
  <si>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</si>
  <si>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</si>
  <si>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</si>
  <si>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</si>
  <si>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</si>
  <si>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</si>
  <si>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</si>
  <si>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</si>
  <si>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</si>
  <si>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</si>
  <si>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</si>
  <si>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</si>
  <si>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</si>
  <si>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</si>
  <si>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</si>
  <si>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</si>
  <si>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</si>
  <si>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</si>
  <si>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</si>
  <si>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</si>
  <si>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</si>
  <si>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</si>
  <si>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</si>
  <si>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</si>
  <si>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</si>
  <si>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</si>
  <si>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</si>
  <si>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</si>
  <si>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</si>
  <si>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</si>
  <si>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</si>
  <si>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</si>
  <si>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</si>
  <si>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</si>
  <si>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</si>
  <si>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</si>
  <si>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</si>
  <si>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</si>
  <si>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</si>
  <si>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</si>
  <si>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</si>
  <si>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</si>
  <si>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</si>
  <si>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</si>
  <si>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</si>
  <si>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</si>
  <si>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</si>
  <si>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</si>
  <si>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</si>
  <si>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</si>
  <si>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</si>
  <si>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</si>
  <si>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</si>
  <si>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</si>
  <si>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</si>
  <si>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</si>
  <si>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</si>
  <si>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</si>
  <si>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</si>
  <si>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</si>
  <si>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</si>
  <si>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</si>
  <si>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</si>
  <si>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</si>
  <si>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</si>
  <si>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</si>
  <si>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</si>
  <si>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</si>
  <si>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</si>
  <si>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</si>
  <si>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</si>
  <si>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</si>
  <si>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</si>
  <si>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</si>
  <si>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</si>
  <si>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</si>
  <si>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</si>
  <si>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</si>
  <si>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</si>
  <si>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</si>
  <si>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</si>
  <si>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</si>
  <si>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</si>
  <si>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</si>
  <si>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</si>
  <si>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</si>
  <si>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</si>
  <si>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</si>
  <si>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</si>
  <si>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</si>
  <si>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</si>
  <si>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</si>
  <si>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</si>
  <si>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</si>
  <si>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</si>
  <si>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</si>
  <si>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</si>
  <si>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</si>
  <si>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</si>
  <si>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</si>
  <si>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</si>
  <si>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</si>
  <si>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</si>
  <si>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</si>
  <si>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</si>
  <si>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</si>
  <si>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</si>
  <si>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</si>
  <si>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</si>
  <si>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</si>
  <si>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</si>
  <si>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</si>
  <si>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</si>
  <si>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</si>
  <si>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</si>
  <si>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</si>
  <si>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</si>
  <si>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</si>
  <si>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</si>
  <si>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</si>
  <si>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</si>
  <si>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</si>
  <si>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</si>
  <si>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</si>
  <si>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</si>
  <si>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</si>
  <si>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</si>
  <si>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</si>
  <si>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</si>
  <si>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</si>
  <si>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</si>
  <si>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</si>
  <si>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</si>
  <si>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</si>
  <si>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</si>
  <si>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</si>
  <si>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</si>
  <si>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</si>
  <si>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</si>
  <si>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</si>
  <si>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</si>
  <si>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</si>
  <si>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</si>
  <si>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</si>
  <si>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</si>
  <si>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</si>
  <si>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</si>
  <si>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</si>
  <si>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</si>
  <si>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</si>
  <si>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</si>
  <si>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</si>
  <si>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</si>
  <si>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</si>
  <si>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</si>
  <si>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</si>
  <si>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</si>
  <si>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</si>
  <si>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</si>
  <si>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</si>
  <si>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</si>
  <si>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</si>
  <si>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</si>
  <si>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</si>
  <si>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</si>
  <si>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</si>
  <si>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</si>
  <si>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</si>
  <si>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</si>
  <si>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</si>
  <si>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</si>
  <si>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</si>
  <si>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</si>
  <si>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</si>
  <si>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</si>
  <si>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</si>
  <si>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</si>
  <si>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</si>
  <si>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</si>
  <si>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</si>
  <si>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</si>
  <si>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</si>
  <si>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</si>
  <si>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</si>
  <si>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</si>
  <si>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</si>
  <si>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</si>
  <si>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</si>
  <si>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</si>
  <si>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</si>
  <si>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</si>
  <si>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</si>
  <si>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</si>
  <si>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</si>
  <si>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</si>
  <si>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</si>
  <si>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</si>
  <si>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</si>
  <si>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</si>
  <si>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</si>
  <si>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</si>
  <si>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</si>
  <si>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</si>
  <si>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</si>
  <si>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</si>
  <si>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</si>
  <si>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</si>
  <si>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</si>
  <si>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</si>
  <si>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</si>
  <si>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</si>
  <si>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</si>
  <si>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</si>
  <si>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</si>
  <si>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</si>
  <si>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</si>
  <si>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</si>
  <si>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</si>
  <si>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</si>
  <si>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</si>
  <si>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</si>
  <si>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</si>
  <si>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</si>
  <si>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</si>
  <si>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</si>
  <si>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</si>
  <si>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</si>
  <si>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</si>
  <si>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</si>
  <si>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</si>
  <si>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</si>
  <si>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</si>
  <si>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</si>
  <si>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</si>
  <si>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</si>
  <si>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</si>
  <si>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</si>
  <si>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</si>
  <si>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</si>
  <si>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</si>
  <si>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</si>
  <si>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</si>
  <si>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</si>
  <si>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</si>
  <si>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</si>
  <si>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</si>
  <si>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</si>
  <si>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</si>
  <si>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</si>
  <si>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</si>
  <si>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</si>
  <si>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</si>
  <si>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</si>
  <si>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</si>
  <si>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</si>
  <si>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</si>
  <si>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</si>
  <si>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</si>
  <si>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</si>
  <si>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</si>
  <si>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</si>
  <si>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</si>
  <si>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</si>
  <si>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</si>
  <si>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</si>
  <si>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</si>
  <si>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</si>
  <si>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</si>
  <si>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</si>
  <si>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</si>
  <si>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</si>
  <si>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</si>
  <si>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</si>
  <si>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</si>
  <si>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</si>
  <si>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</si>
  <si>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</si>
  <si>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</si>
  <si>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</si>
  <si>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</si>
  <si>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</si>
  <si>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</si>
  <si>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</si>
  <si>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</si>
  <si>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</si>
  <si>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</si>
  <si>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</si>
  <si>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</si>
  <si>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</si>
  <si>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</si>
  <si>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</si>
  <si>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</si>
  <si>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</si>
  <si>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</si>
  <si>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</si>
  <si>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</si>
  <si>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</si>
  <si>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</si>
  <si>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</si>
  <si>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</si>
  <si>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</si>
  <si>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</si>
  <si>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</si>
  <si>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</si>
  <si>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</si>
  <si>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</si>
  <si>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</si>
  <si>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</si>
  <si>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</si>
  <si>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</si>
  <si>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</si>
  <si>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</si>
  <si>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</si>
  <si>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</si>
  <si>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</si>
  <si>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</si>
  <si>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</si>
  <si>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</si>
  <si>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</si>
  <si>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</si>
  <si>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</si>
  <si>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</si>
  <si>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</si>
  <si>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</si>
  <si>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</si>
  <si>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</si>
  <si>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</si>
  <si>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</si>
  <si>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</si>
  <si>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</si>
  <si>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</si>
  <si>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</si>
  <si>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</si>
  <si>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</si>
  <si>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</si>
  <si>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</si>
  <si>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</si>
  <si>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</si>
  <si>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</si>
  <si>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</si>
  <si>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</si>
  <si>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</si>
  <si>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</si>
  <si>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</si>
  <si>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</si>
  <si>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</si>
  <si>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</si>
  <si>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</si>
  <si>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</si>
  <si>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</si>
  <si>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</si>
  <si>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</si>
  <si>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</si>
  <si>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</si>
  <si>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</si>
  <si>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</si>
  <si>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</si>
  <si>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</si>
  <si>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</si>
  <si>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</si>
  <si>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</si>
  <si>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</si>
  <si>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</si>
  <si>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</si>
  <si>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</si>
  <si>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</si>
  <si>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</si>
  <si>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</si>
  <si>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</si>
  <si>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</si>
  <si>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</si>
  <si>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</si>
  <si>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</si>
  <si>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</si>
  <si>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</si>
  <si>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</si>
  <si>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</si>
  <si>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</si>
  <si>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</si>
  <si>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</si>
  <si>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</si>
  <si>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</si>
  <si>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</si>
  <si>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</si>
  <si>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</si>
  <si>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</si>
  <si>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</si>
  <si>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</si>
  <si>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</si>
  <si>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</si>
  <si>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</si>
  <si>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</si>
  <si>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</si>
  <si>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</si>
  <si>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</si>
  <si>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</si>
  <si>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</si>
  <si>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</si>
  <si>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</si>
  <si>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</si>
  <si>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</si>
  <si>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</si>
  <si>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</si>
  <si>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</si>
  <si>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</si>
  <si>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</si>
  <si>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</si>
  <si>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</si>
  <si>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</si>
  <si>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</si>
  <si>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</si>
  <si>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</si>
  <si>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</si>
  <si>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</si>
  <si>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</si>
  <si>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</si>
  <si>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</si>
  <si>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</si>
  <si>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</si>
  <si>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</si>
  <si>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</si>
  <si>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</si>
  <si>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</si>
  <si>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</si>
  <si>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</si>
  <si>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</si>
  <si>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</si>
  <si>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</si>
  <si>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</si>
  <si>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</si>
  <si>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</si>
  <si>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</si>
  <si>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</si>
  <si>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</si>
  <si>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</si>
  <si>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</si>
  <si>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</si>
  <si>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</si>
  <si>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</si>
  <si>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</si>
  <si>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</si>
  <si>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</si>
  <si>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</si>
  <si>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</si>
  <si>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</si>
  <si>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</si>
  <si>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</si>
  <si>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</si>
  <si>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</si>
  <si>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</si>
  <si>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</si>
  <si>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</si>
  <si>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</si>
  <si>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</si>
  <si>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</si>
  <si>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</si>
  <si>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</si>
  <si>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</si>
  <si>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</si>
  <si>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</si>
  <si>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</si>
  <si>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</si>
  <si>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</si>
  <si>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</si>
  <si>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</si>
  <si>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</si>
  <si>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</si>
  <si>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</si>
  <si>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</si>
  <si>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</si>
  <si>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</si>
  <si>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</si>
  <si>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</si>
  <si>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</si>
  <si>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</si>
  <si>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</si>
  <si>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</si>
  <si>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</si>
  <si>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</si>
  <si>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</si>
  <si>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</si>
  <si>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</si>
  <si>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</si>
  <si>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</si>
  <si>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</si>
  <si>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</si>
  <si>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</si>
  <si>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</si>
  <si>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</si>
  <si>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</si>
  <si>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</si>
  <si>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</si>
  <si>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</si>
  <si>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</si>
  <si>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</si>
  <si>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</si>
  <si>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</si>
  <si>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</si>
  <si>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</si>
  <si>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</si>
  <si>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</si>
  <si>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</si>
  <si>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</si>
  <si>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</si>
  <si>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</si>
  <si>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</si>
  <si>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</si>
  <si>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</si>
  <si>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</si>
  <si>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</si>
  <si>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</si>
  <si>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</si>
  <si>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</si>
  <si>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</si>
  <si>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</si>
  <si>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</si>
  <si>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</si>
  <si>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</si>
  <si>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</si>
  <si>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</si>
  <si>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</si>
  <si>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</si>
  <si>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</si>
  <si>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</si>
  <si>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</si>
  <si>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</si>
  <si>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</si>
  <si>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</si>
  <si>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</si>
  <si>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</si>
  <si>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</si>
  <si>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</si>
  <si>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</si>
  <si>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</si>
  <si>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</si>
  <si>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</si>
  <si>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</si>
  <si>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</si>
  <si>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</si>
  <si>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</si>
  <si>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</si>
  <si>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</si>
  <si>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</si>
  <si>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</si>
  <si>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</si>
  <si>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</si>
  <si>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</si>
  <si>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</si>
  <si>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</si>
  <si>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</si>
  <si>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</si>
  <si>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</si>
  <si>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</si>
  <si>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</si>
  <si>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</si>
  <si>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</si>
  <si>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</si>
  <si>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</si>
  <si>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</si>
  <si>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</si>
  <si>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</si>
  <si>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</si>
  <si>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</si>
  <si>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</si>
  <si>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</si>
  <si>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</si>
  <si>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</si>
  <si>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</si>
  <si>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</si>
  <si>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</si>
  <si>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</si>
  <si>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</si>
  <si>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</si>
  <si>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</si>
  <si>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</si>
  <si>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</si>
  <si>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</si>
  <si>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</si>
  <si>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</si>
  <si>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</si>
  <si>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</si>
  <si>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</si>
  <si>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</si>
  <si>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</si>
  <si>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</si>
  <si>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</si>
  <si>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</si>
  <si>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</si>
  <si>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</si>
  <si>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</si>
  <si>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</si>
  <si>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</si>
  <si>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</si>
  <si>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</si>
  <si>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</si>
  <si>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</si>
  <si>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</si>
  <si>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</si>
  <si>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</si>
  <si>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</si>
  <si>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</si>
  <si>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</si>
  <si>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</si>
  <si>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</si>
  <si>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</si>
  <si>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</si>
  <si>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</si>
  <si>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</si>
  <si>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</si>
  <si>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</si>
  <si>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</si>
  <si>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</si>
  <si>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</si>
  <si>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</si>
  <si>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</si>
  <si>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</si>
  <si>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</si>
  <si>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</si>
  <si>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</si>
  <si>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</si>
  <si>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</si>
  <si>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</si>
  <si>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</si>
  <si>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</si>
  <si>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</si>
  <si>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</si>
  <si>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</si>
  <si>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</si>
  <si>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</si>
  <si>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</si>
  <si>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</si>
  <si>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</si>
  <si>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</si>
  <si>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</si>
  <si>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</si>
  <si>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</si>
  <si>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</si>
  <si>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</si>
  <si>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</si>
  <si>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</si>
  <si>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</si>
  <si>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</si>
  <si>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</si>
  <si>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</si>
  <si>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</si>
  <si>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</si>
  <si>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</si>
  <si>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</si>
  <si>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</si>
  <si>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</si>
  <si>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</si>
  <si>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</si>
  <si>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</si>
  <si>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</si>
  <si>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</si>
  <si>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</si>
  <si>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</si>
  <si>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</si>
  <si>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</si>
  <si>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</si>
  <si>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</si>
  <si>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</si>
  <si>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</si>
  <si>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</si>
  <si>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</si>
  <si>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</si>
  <si>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</si>
  <si>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</si>
  <si>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</si>
  <si>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</si>
  <si>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</si>
  <si>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</si>
  <si>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</si>
  <si>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</si>
  <si>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</si>
  <si>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</si>
  <si>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</si>
  <si>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</si>
  <si>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</si>
  <si>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</si>
  <si>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</si>
  <si>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</si>
  <si>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</si>
  <si>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</si>
  <si>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</si>
  <si>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</si>
  <si>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</si>
  <si>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</si>
  <si>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</si>
  <si>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</si>
  <si>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</si>
  <si>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</si>
  <si>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</si>
  <si>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</si>
  <si>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</si>
  <si>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</si>
  <si>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</si>
  <si>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</si>
  <si>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</si>
  <si>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</si>
  <si>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</si>
  <si>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</si>
  <si>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</si>
  <si>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</si>
  <si>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</si>
  <si>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</si>
  <si>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</si>
  <si>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</si>
  <si>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</si>
  <si>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</si>
  <si>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</si>
  <si>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</si>
  <si>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</si>
  <si>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</si>
  <si>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</si>
  <si>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</si>
  <si>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</si>
  <si>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</si>
  <si>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</si>
  <si>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</si>
  <si>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</si>
  <si>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</si>
  <si>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</si>
  <si>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</si>
  <si>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</si>
  <si>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</si>
  <si>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</si>
  <si>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</si>
  <si>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</si>
  <si>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</si>
  <si>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</si>
  <si>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</si>
  <si>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</si>
  <si>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</si>
  <si>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</si>
  <si>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</si>
  <si>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</si>
  <si>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</si>
  <si>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</si>
  <si>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</si>
  <si>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</si>
  <si>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</si>
  <si>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</si>
  <si>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</si>
  <si>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</si>
  <si>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</si>
  <si>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</si>
  <si>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</si>
  <si>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</si>
  <si>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</si>
  <si>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</si>
  <si>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</si>
  <si>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</si>
  <si>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</si>
  <si>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</si>
  <si>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</si>
  <si>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</si>
  <si>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</si>
  <si>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</si>
  <si>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</si>
  <si>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</si>
  <si>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</si>
  <si>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</si>
  <si>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</si>
  <si>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</si>
  <si>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</si>
  <si>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</si>
  <si>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</si>
  <si>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</si>
  <si>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</si>
  <si>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</si>
  <si>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</si>
  <si>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</si>
  <si>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</si>
  <si>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</si>
  <si>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</si>
  <si>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</si>
  <si>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</si>
  <si>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</si>
  <si>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</si>
  <si>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</si>
  <si>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</si>
  <si>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</si>
  <si>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</si>
  <si>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</si>
  <si>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</si>
  <si>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</si>
  <si>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</si>
  <si>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</si>
  <si>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</si>
  <si>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</si>
  <si>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</si>
  <si>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</si>
  <si>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</si>
  <si>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</si>
  <si>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</si>
  <si>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</si>
  <si>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</si>
  <si>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</si>
  <si>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</si>
  <si>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</si>
  <si>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</si>
  <si>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</si>
  <si>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</si>
  <si>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</si>
  <si>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</si>
  <si>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</si>
  <si>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</si>
  <si>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</si>
  <si>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</si>
  <si>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</si>
  <si>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</si>
  <si>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</si>
  <si>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</si>
  <si>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</si>
  <si>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</si>
  <si>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</si>
  <si>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</si>
  <si>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</si>
  <si>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</si>
  <si>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</si>
  <si>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</si>
  <si>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</si>
  <si>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</si>
  <si>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</si>
  <si>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</si>
  <si>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</si>
  <si>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</si>
  <si>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</si>
  <si>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</si>
  <si>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</si>
  <si>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</si>
  <si>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</si>
  <si>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</si>
  <si>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</si>
  <si>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</si>
  <si>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</si>
  <si>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</si>
  <si>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</si>
  <si>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</si>
  <si>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</si>
  <si>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</si>
  <si>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</si>
  <si>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</si>
  <si>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</si>
  <si>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</si>
  <si>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</si>
  <si>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</si>
  <si>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</si>
  <si>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</si>
  <si>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</si>
  <si>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</si>
  <si>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</si>
  <si>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</si>
  <si>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</si>
  <si>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</si>
  <si>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</si>
  <si>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</si>
  <si>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</si>
  <si>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</si>
  <si>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</si>
  <si>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</si>
  <si>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</si>
  <si>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</si>
  <si>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</si>
  <si>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</si>
  <si>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</si>
  <si>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</si>
  <si>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</si>
  <si>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</si>
  <si>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</si>
  <si>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</si>
  <si>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</si>
  <si>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</si>
  <si>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</si>
  <si>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</si>
  <si>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</si>
  <si>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</si>
  <si>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</si>
  <si>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</si>
  <si>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</si>
  <si>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</si>
  <si>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</si>
  <si>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</si>
  <si>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</si>
  <si>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</si>
  <si>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</si>
  <si>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</si>
  <si>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</si>
  <si>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</si>
  <si>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</si>
  <si>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</si>
  <si>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</si>
  <si>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</si>
  <si>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</si>
  <si>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</si>
  <si>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</si>
  <si>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</si>
  <si>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</si>
  <si>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</si>
  <si>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</si>
  <si>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</si>
  <si>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</si>
  <si>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</si>
  <si>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</si>
  <si>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</si>
  <si>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</si>
  <si>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</si>
  <si>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</si>
  <si>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</si>
  <si>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</si>
  <si>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</si>
  <si>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</si>
  <si>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</si>
  <si>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</si>
  <si>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</si>
  <si>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</si>
  <si>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</si>
  <si>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</si>
  <si>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</si>
  <si>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</si>
  <si>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</si>
  <si>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</si>
  <si>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</si>
  <si>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</si>
  <si>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</si>
  <si>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</si>
  <si>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</si>
  <si>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</si>
  <si>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</si>
  <si>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</si>
  <si>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</si>
  <si>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</si>
  <si>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</si>
  <si>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</si>
  <si>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</si>
  <si>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</si>
  <si>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</si>
  <si>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</si>
  <si>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</si>
  <si>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</si>
  <si>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</si>
  <si>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</si>
  <si>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</si>
  <si>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</si>
  <si>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</si>
  <si>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</si>
  <si>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</si>
  <si>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</si>
  <si>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</si>
  <si>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</si>
  <si>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</si>
  <si>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</si>
  <si>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</si>
  <si>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</si>
  <si>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</si>
  <si>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</si>
  <si>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</si>
  <si>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</si>
  <si>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</si>
  <si>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</si>
  <si>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</si>
  <si>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</si>
  <si>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</si>
  <si>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</si>
  <si>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</si>
  <si>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</si>
  <si>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</si>
  <si>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</si>
  <si>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</si>
  <si>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</si>
  <si>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</si>
  <si>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</si>
  <si>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</si>
  <si>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</si>
  <si>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</si>
  <si>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</si>
  <si>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</si>
  <si>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</si>
  <si>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</si>
  <si>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</si>
  <si>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</si>
  <si>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</si>
  <si>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</si>
  <si>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</si>
  <si>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</si>
  <si>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</si>
  <si>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</si>
  <si>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</si>
  <si>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</si>
  <si>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</si>
  <si>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</si>
  <si>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</si>
  <si>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</si>
  <si>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</si>
  <si>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</si>
  <si>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</si>
  <si>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</si>
  <si>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</si>
  <si>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</si>
  <si>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</si>
  <si>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</si>
  <si>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</si>
  <si>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</si>
  <si>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</si>
  <si>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</si>
  <si>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</si>
  <si>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</si>
  <si>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</si>
  <si>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</si>
  <si>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</si>
  <si>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</si>
  <si>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</si>
  <si>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</si>
  <si>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</si>
  <si>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</si>
  <si>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</si>
  <si>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</si>
  <si>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</si>
  <si>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</si>
  <si>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</si>
  <si>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</si>
  <si>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</si>
  <si>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</si>
  <si>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</si>
  <si>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</si>
  <si>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</si>
  <si>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</si>
  <si>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</si>
  <si>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</si>
  <si>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</si>
  <si>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</si>
  <si>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</si>
  <si>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</si>
  <si>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</si>
  <si>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</si>
  <si>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</si>
  <si>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</si>
  <si>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</si>
  <si>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</si>
  <si>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</si>
  <si>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</si>
  <si>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</si>
  <si>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</si>
  <si>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</si>
  <si>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</si>
  <si>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</si>
  <si>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</si>
  <si>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</si>
  <si>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</si>
  <si>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</si>
  <si>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</si>
  <si>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</si>
  <si>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</si>
  <si>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</si>
  <si>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</si>
  <si>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</si>
  <si>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</si>
  <si>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</si>
  <si>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</si>
  <si>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</si>
  <si>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</si>
  <si>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</si>
  <si>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</si>
  <si>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</si>
  <si>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</si>
  <si>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</si>
  <si>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</si>
  <si>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</si>
  <si>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</si>
  <si>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</si>
  <si>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</si>
  <si>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</si>
  <si>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</si>
  <si>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</si>
  <si>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</si>
  <si>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</si>
  <si>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</si>
  <si>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</si>
  <si>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</si>
  <si>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</si>
  <si>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</si>
  <si>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</si>
  <si>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</si>
  <si>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</si>
  <si>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</si>
  <si>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</si>
  <si>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</si>
  <si>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</si>
  <si>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</si>
  <si>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</si>
  <si>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</si>
  <si>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</si>
  <si>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</si>
  <si>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</si>
  <si>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</si>
  <si>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</si>
  <si>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</si>
  <si>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</si>
  <si>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</si>
  <si>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</si>
  <si>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</si>
  <si>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</si>
  <si>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</si>
  <si>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</si>
  <si>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</si>
  <si>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</si>
  <si>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</si>
  <si>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</si>
  <si>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</si>
  <si>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</si>
  <si>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</si>
  <si>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</si>
  <si>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</si>
  <si>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</si>
  <si>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</si>
  <si>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</si>
  <si>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</si>
  <si>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</si>
  <si>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</si>
  <si>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</si>
  <si>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</si>
  <si>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</si>
  <si>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</si>
  <si>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</si>
  <si>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</si>
  <si>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</si>
  <si>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</si>
  <si>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</si>
  <si>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</si>
  <si>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</si>
  <si>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</si>
  <si>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</si>
  <si>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</si>
  <si>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</si>
  <si>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</si>
  <si>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</si>
  <si>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</si>
  <si>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</si>
  <si>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</si>
  <si>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</si>
  <si>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</si>
  <si>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</si>
  <si>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</si>
  <si>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</si>
  <si>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</si>
  <si>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</si>
  <si>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</si>
  <si>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</si>
  <si>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</si>
  <si>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</si>
  <si>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</si>
  <si>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</si>
  <si>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</si>
  <si>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</si>
  <si>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</si>
  <si>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</si>
  <si>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</si>
  <si>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</si>
  <si>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</si>
  <si>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</si>
  <si>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</si>
  <si>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</si>
  <si>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</si>
  <si>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</si>
  <si>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</si>
  <si>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</si>
  <si>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</si>
  <si>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</si>
  <si>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</si>
  <si>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</si>
  <si>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</si>
  <si>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</si>
  <si>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</si>
  <si>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</si>
  <si>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</si>
  <si>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</si>
  <si>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</si>
  <si>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</si>
  <si>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</si>
  <si>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</si>
  <si>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</si>
  <si>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</si>
  <si>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</si>
  <si>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</si>
  <si>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</si>
  <si>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</si>
  <si>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</si>
  <si>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</si>
  <si>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</si>
  <si>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</si>
  <si>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</si>
  <si>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</si>
  <si>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</si>
  <si>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</si>
  <si>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</si>
  <si>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</si>
  <si>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</si>
  <si>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</si>
  <si>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</si>
  <si>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</si>
  <si>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</si>
  <si>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</si>
  <si>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</si>
  <si>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</si>
  <si>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</si>
  <si>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</si>
  <si>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</si>
  <si>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</si>
  <si>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</si>
  <si>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</si>
  <si>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</si>
  <si>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</si>
  <si>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</si>
  <si>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</si>
  <si>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</si>
  <si>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</si>
  <si>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</si>
  <si>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</si>
  <si>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</si>
  <si>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</si>
  <si>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</si>
  <si>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</si>
  <si>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</si>
  <si>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</si>
  <si>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</si>
  <si>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</si>
  <si>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</si>
  <si>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</si>
  <si>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</si>
  <si>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</si>
  <si>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</si>
  <si>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</si>
  <si>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</si>
  <si>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</si>
  <si>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</si>
  <si>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</si>
  <si>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</si>
  <si>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</si>
  <si>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</si>
  <si>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</si>
  <si>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</si>
  <si>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</si>
  <si>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</si>
  <si>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</si>
  <si>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</si>
  <si>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</si>
  <si>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</si>
  <si>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</si>
  <si>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</si>
  <si>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</si>
  <si>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</si>
  <si>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</si>
  <si>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</si>
  <si>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</si>
  <si>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</si>
  <si>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</si>
  <si>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</si>
  <si>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</si>
  <si>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</si>
  <si>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</si>
  <si>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</si>
  <si>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</si>
  <si>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</si>
  <si>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</si>
  <si>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</si>
  <si>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</si>
  <si>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</si>
  <si>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</si>
  <si>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</si>
  <si>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</si>
  <si>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</si>
  <si>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</si>
  <si>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</si>
  <si>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</si>
  <si>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</si>
  <si>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</si>
  <si>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</si>
  <si>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</si>
  <si>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</si>
  <si>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</si>
  <si>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</si>
  <si>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</si>
  <si>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</si>
  <si>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</si>
  <si>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</si>
  <si>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</si>
  <si>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</si>
  <si>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</si>
  <si>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</si>
  <si>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</si>
  <si>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</si>
  <si>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</si>
  <si>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</si>
  <si>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</si>
  <si>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</si>
  <si>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</si>
  <si>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</si>
  <si>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</si>
  <si>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</si>
  <si>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</si>
  <si>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</si>
  <si>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</si>
  <si>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</si>
  <si>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</si>
  <si>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</si>
  <si>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</si>
  <si>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</si>
  <si>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</si>
  <si>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</si>
  <si>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</si>
  <si>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</si>
  <si>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</si>
  <si>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</si>
  <si>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</si>
  <si>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</si>
  <si>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</si>
  <si>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</si>
  <si>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</si>
  <si>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</si>
  <si>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</si>
  <si>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</si>
  <si>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</si>
  <si>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</si>
  <si>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</si>
  <si>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</si>
  <si>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</si>
  <si>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</si>
  <si>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</si>
  <si>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</si>
  <si>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</si>
  <si>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</si>
  <si>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</si>
  <si>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</si>
  <si>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</si>
  <si>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</si>
  <si>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</si>
  <si>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</si>
  <si>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</si>
  <si>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</si>
  <si>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</si>
  <si>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</si>
  <si>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</si>
  <si>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</si>
  <si>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</si>
  <si>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</si>
  <si>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</si>
  <si>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</si>
  <si>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</si>
  <si>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</si>
  <si>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</si>
  <si>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</si>
  <si>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</si>
  <si>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</si>
  <si>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</si>
  <si>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</si>
  <si>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</si>
  <si>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</si>
  <si>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</si>
  <si>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</si>
  <si>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</si>
  <si>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</si>
  <si>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</si>
  <si>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</si>
  <si>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</si>
  <si>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</si>
  <si>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</si>
  <si>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</si>
  <si>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</si>
  <si>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</si>
  <si>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</si>
  <si>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</si>
  <si>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</si>
  <si>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</si>
  <si>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</si>
  <si>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</si>
  <si>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</si>
  <si>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</si>
  <si>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</si>
  <si>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</si>
  <si>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</si>
  <si>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</si>
  <si>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</si>
  <si>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</si>
  <si>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</si>
  <si>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</si>
  <si>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</si>
  <si>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</si>
  <si>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</si>
  <si>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</si>
  <si>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</si>
  <si>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</si>
  <si>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</si>
  <si>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</si>
  <si>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</si>
  <si>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</si>
  <si>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</si>
  <si>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</si>
  <si>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</si>
  <si>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</si>
  <si>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</si>
  <si>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</si>
  <si>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</si>
  <si>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</si>
  <si>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</si>
  <si>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</si>
  <si>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</si>
  <si>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</si>
  <si>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</si>
  <si>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</si>
  <si>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</si>
  <si>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</si>
  <si>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</si>
  <si>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</si>
  <si>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</si>
  <si>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</si>
  <si>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</si>
  <si>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</si>
  <si>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</si>
  <si>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</si>
  <si>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</si>
  <si>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</si>
  <si>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</si>
  <si>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</si>
  <si>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</si>
  <si>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</si>
  <si>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</si>
  <si>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</si>
  <si>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</si>
  <si>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</si>
  <si>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</si>
  <si>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</si>
  <si>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</si>
  <si>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</si>
  <si>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</si>
  <si>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</si>
  <si>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</si>
  <si>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</si>
  <si>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</si>
  <si>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</si>
  <si>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</si>
  <si>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</si>
  <si>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</si>
  <si>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</si>
  <si>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</si>
  <si>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</si>
  <si>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</si>
  <si>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</si>
  <si>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</si>
  <si>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</si>
  <si>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</si>
  <si>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</si>
  <si>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</si>
  <si>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</si>
  <si>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</si>
  <si>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</si>
  <si>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</si>
  <si>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</si>
  <si>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</si>
  <si>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</si>
  <si>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</si>
  <si>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</si>
  <si>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</si>
  <si>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</si>
  <si>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</si>
  <si>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</si>
  <si>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</si>
  <si>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</si>
  <si>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</si>
  <si>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</si>
  <si>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</si>
  <si>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</si>
  <si>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</si>
  <si>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</si>
  <si>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</si>
  <si>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</si>
  <si>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</si>
  <si>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</si>
  <si>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</si>
  <si>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</si>
  <si>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</si>
  <si>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</si>
  <si>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</si>
  <si>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</si>
  <si>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</si>
  <si>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</si>
  <si>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</si>
  <si>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</si>
  <si>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</si>
  <si>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</si>
  <si>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</si>
  <si>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</si>
  <si>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</si>
  <si>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</si>
  <si>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</si>
  <si>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</si>
  <si>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</si>
  <si>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</si>
  <si>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</si>
  <si>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</si>
  <si>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</si>
  <si>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</si>
  <si>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</si>
  <si>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</si>
  <si>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</si>
  <si>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</si>
  <si>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</si>
  <si>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</si>
  <si>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</si>
  <si>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</si>
  <si>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</si>
  <si>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</si>
  <si>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</si>
  <si>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</si>
  <si>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</si>
  <si>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</si>
  <si>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</si>
  <si>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</si>
  <si>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</si>
  <si>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</si>
  <si>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</si>
  <si>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</si>
  <si>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</si>
  <si>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</si>
  <si>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</si>
  <si>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</si>
  <si>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</si>
  <si>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</si>
  <si>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</si>
  <si>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</si>
  <si>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</si>
  <si>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</si>
  <si>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</si>
  <si>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</si>
  <si>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</si>
  <si>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</si>
  <si>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</si>
  <si>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</si>
  <si>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</si>
  <si>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</si>
  <si>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</si>
  <si>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</si>
  <si>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</si>
  <si>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</si>
  <si>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</si>
  <si>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</si>
  <si>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</si>
  <si>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</si>
  <si>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</si>
  <si>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</si>
  <si>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</si>
  <si>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</si>
  <si>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</si>
  <si>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</si>
  <si>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</si>
  <si>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</si>
  <si>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</si>
  <si>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</si>
  <si>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</si>
  <si>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</si>
  <si>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</si>
  <si>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</si>
  <si>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</si>
  <si>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</si>
  <si>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</si>
  <si>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</si>
  <si>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</si>
  <si>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</si>
  <si>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</si>
  <si>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</si>
  <si>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</si>
  <si>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</si>
  <si>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</si>
  <si>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</si>
  <si>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</si>
  <si>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</si>
  <si>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</si>
  <si>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</si>
  <si>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</si>
  <si>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</si>
  <si>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</si>
  <si>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</si>
  <si>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</si>
  <si>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</si>
  <si>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</si>
  <si>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</si>
  <si>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</si>
  <si>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</si>
  <si>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</si>
  <si>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</si>
  <si>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</si>
  <si>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</si>
  <si>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</si>
  <si>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</si>
  <si>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</si>
  <si>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</si>
  <si>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</si>
  <si>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</si>
  <si>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</si>
  <si>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</si>
  <si>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</si>
  <si>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</si>
  <si>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</si>
  <si>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</si>
  <si>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</si>
  <si>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</si>
  <si>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</si>
  <si>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</si>
  <si>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</si>
  <si>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</si>
  <si>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</si>
  <si>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</si>
  <si>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</si>
  <si>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</si>
  <si>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</si>
  <si>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</si>
  <si>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</si>
  <si>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</si>
  <si>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</si>
  <si>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</si>
  <si>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</si>
  <si>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</si>
  <si>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</si>
  <si>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</si>
  <si>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</si>
  <si>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</si>
  <si>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</si>
  <si>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</si>
  <si>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</si>
  <si>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</si>
  <si>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</si>
  <si>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</si>
  <si>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</si>
  <si>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</si>
  <si>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</si>
  <si>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</si>
  <si>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</si>
  <si>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</si>
  <si>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</si>
  <si>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</si>
  <si>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</si>
  <si>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</si>
  <si>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</si>
  <si>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</si>
  <si>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</si>
  <si>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</si>
  <si>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</si>
  <si>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</si>
  <si>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</si>
  <si>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</si>
  <si>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</si>
  <si>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</si>
  <si>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</si>
  <si>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</si>
  <si>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</si>
  <si>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</si>
  <si>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</si>
  <si>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</si>
  <si>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</si>
  <si>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</si>
  <si>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</si>
  <si>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</si>
  <si>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</si>
  <si>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</si>
  <si>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</si>
  <si>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</si>
  <si>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</si>
  <si>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</si>
  <si>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</si>
  <si>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</si>
  <si>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</si>
  <si>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</si>
  <si>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</si>
  <si>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</si>
  <si>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</si>
  <si>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</si>
  <si>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</si>
  <si>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</si>
  <si>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</si>
  <si>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</si>
  <si>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</si>
  <si>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</si>
  <si>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</si>
  <si>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</si>
  <si>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</si>
  <si>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</si>
  <si>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</si>
  <si>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</si>
  <si>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</si>
  <si>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</si>
  <si>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</si>
  <si>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</si>
  <si>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</si>
  <si>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</si>
  <si>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</si>
  <si>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</si>
  <si>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</si>
  <si>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</si>
  <si>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</si>
  <si>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</si>
  <si>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</si>
  <si>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</si>
  <si>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</si>
  <si>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</si>
  <si>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</si>
  <si>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</si>
  <si>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</si>
  <si>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</si>
  <si>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</si>
  <si>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</si>
  <si>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</si>
  <si>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</si>
  <si>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</si>
  <si>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</si>
  <si>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</si>
  <si>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</si>
  <si>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</si>
  <si>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</si>
  <si>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</si>
  <si>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</si>
  <si>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</si>
  <si>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</si>
  <si>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</si>
  <si>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</si>
  <si>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</si>
  <si>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</si>
  <si>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</si>
  <si>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</si>
  <si>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</si>
  <si>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</si>
  <si>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</si>
  <si>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</si>
  <si>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</si>
  <si>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</si>
  <si>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</si>
  <si>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</si>
  <si>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</si>
  <si>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</si>
  <si>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</si>
  <si>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</si>
  <si>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</si>
  <si>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</si>
  <si>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</si>
  <si>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</si>
  <si>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</si>
  <si>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</si>
  <si>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</si>
  <si>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</si>
  <si>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</si>
  <si>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</si>
  <si>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</si>
  <si>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</si>
  <si>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</si>
  <si>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</si>
  <si>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</si>
  <si>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</si>
  <si>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</si>
  <si>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</si>
  <si>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</si>
  <si>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</si>
  <si>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</si>
  <si>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</si>
  <si>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</si>
  <si>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</si>
  <si>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</si>
  <si>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</si>
  <si>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</si>
  <si>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</si>
  <si>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</si>
  <si>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</si>
  <si>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</si>
  <si>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</si>
  <si>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</si>
  <si>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</si>
  <si>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</si>
  <si>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</si>
  <si>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</si>
  <si>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</si>
  <si>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</si>
  <si>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</si>
  <si>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</si>
  <si>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</si>
  <si>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</si>
  <si>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</si>
  <si>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</si>
  <si>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</si>
  <si>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</si>
  <si>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</si>
  <si>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</si>
  <si>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</si>
  <si>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</si>
  <si>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</si>
  <si>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</si>
  <si>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</si>
  <si>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</si>
  <si>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</si>
  <si>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</si>
  <si>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</si>
  <si>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</si>
  <si>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</si>
  <si>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</si>
  <si>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</si>
  <si>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</si>
  <si>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</si>
  <si>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</si>
  <si>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</si>
  <si>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</si>
  <si>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</si>
  <si>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</si>
  <si>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</si>
  <si>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</si>
  <si>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</si>
  <si>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</si>
  <si>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</si>
  <si>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</si>
  <si>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</si>
  <si>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</si>
  <si>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</si>
  <si>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</si>
  <si>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</si>
  <si>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</si>
  <si>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</si>
  <si>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</si>
  <si>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</si>
  <si>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</si>
  <si>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</si>
  <si>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</si>
  <si>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</si>
  <si>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</si>
  <si>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</si>
  <si>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</si>
  <si>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</si>
  <si>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</si>
  <si>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</si>
  <si>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</si>
  <si>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</si>
  <si>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</si>
  <si>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</si>
  <si>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</si>
  <si>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</si>
  <si>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</si>
  <si>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</si>
  <si>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</si>
  <si>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</si>
  <si>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</si>
  <si>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</si>
  <si>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</si>
  <si>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</si>
  <si>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</si>
  <si>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</si>
  <si>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</si>
  <si>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</si>
  <si>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</si>
  <si>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</si>
  <si>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</si>
  <si>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</si>
  <si>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</si>
  <si>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</si>
  <si>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</si>
  <si>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</si>
  <si>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</si>
  <si>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</si>
  <si>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</si>
  <si>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</si>
  <si>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</si>
  <si>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</si>
  <si>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</si>
  <si>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</si>
  <si>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</si>
  <si>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</si>
  <si>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</si>
  <si>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</si>
  <si>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</si>
  <si>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</si>
  <si>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</si>
  <si>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</si>
  <si>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</si>
  <si>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</si>
  <si>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</si>
  <si>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</si>
  <si>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</si>
  <si>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</si>
  <si>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</si>
  <si>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</si>
  <si>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</si>
  <si>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</si>
  <si>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</si>
  <si>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</si>
  <si>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</si>
  <si>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</si>
  <si>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</si>
  <si>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</si>
  <si>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</si>
  <si>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</si>
  <si>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</si>
  <si>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</si>
  <si>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</si>
  <si>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</si>
  <si>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</si>
  <si>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</si>
  <si>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</si>
  <si>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</si>
  <si>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</si>
  <si>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</si>
  <si>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</si>
  <si>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</si>
  <si>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</si>
  <si>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</si>
  <si>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</si>
  <si>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</si>
  <si>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</si>
  <si>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</si>
  <si>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</si>
  <si>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</si>
  <si>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</si>
  <si>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</si>
  <si>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</si>
  <si>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</si>
  <si>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</si>
  <si>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</si>
  <si>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</si>
  <si>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</si>
  <si>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</si>
  <si>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</si>
  <si>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</si>
  <si>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</si>
  <si>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</si>
  <si>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</si>
  <si>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</si>
  <si>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</si>
  <si>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</si>
  <si>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</si>
  <si>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</si>
  <si>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</si>
  <si>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</si>
  <si>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</si>
  <si>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</si>
  <si>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</si>
  <si>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</si>
  <si>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</si>
  <si>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</si>
  <si>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</si>
  <si>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</si>
  <si>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</si>
  <si>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</si>
  <si>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</si>
  <si>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</si>
  <si>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</si>
  <si>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</si>
  <si>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</si>
  <si>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</si>
  <si>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</si>
  <si>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</si>
  <si>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</si>
  <si>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</si>
  <si>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</si>
  <si>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</si>
  <si>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</si>
  <si>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</si>
  <si>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</si>
  <si>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</si>
  <si>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</si>
  <si>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</si>
  <si>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</si>
  <si>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</si>
  <si>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</si>
  <si>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</si>
  <si>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</si>
  <si>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</si>
  <si>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</si>
  <si>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</si>
  <si>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</si>
  <si>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</si>
  <si>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</si>
  <si>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</si>
  <si>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</si>
  <si>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</si>
  <si>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</si>
  <si>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</si>
  <si>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</si>
  <si>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</si>
  <si>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</si>
  <si>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</si>
  <si>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</si>
  <si>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</si>
  <si>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</si>
  <si>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</si>
  <si>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</si>
  <si>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</si>
  <si>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</si>
  <si>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</si>
  <si>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</si>
  <si>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</si>
  <si>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</si>
  <si>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</si>
  <si>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</si>
  <si>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</si>
  <si>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</si>
  <si>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</si>
  <si>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</si>
  <si>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</si>
  <si>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</si>
  <si>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</si>
  <si>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</si>
  <si>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</si>
  <si>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</si>
  <si>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</si>
  <si>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</si>
  <si>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</si>
  <si>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</si>
  <si>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</si>
  <si>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</si>
  <si>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</si>
  <si>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</si>
  <si>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</si>
  <si>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</si>
  <si>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</si>
  <si>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</si>
  <si>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</si>
  <si>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</si>
  <si>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</si>
  <si>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</si>
  <si>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</si>
  <si>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</si>
  <si>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</si>
  <si>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</si>
  <si>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</si>
  <si>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</si>
  <si>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</si>
  <si>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</si>
  <si>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</si>
  <si>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</si>
  <si>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</si>
  <si>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</si>
  <si>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</si>
  <si>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</si>
  <si>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</si>
  <si>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</si>
  <si>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</si>
  <si>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</si>
  <si>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</si>
  <si>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</si>
  <si>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</si>
  <si>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</si>
  <si>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</si>
  <si>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</si>
  <si>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</si>
  <si>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</si>
  <si>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</si>
  <si>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</si>
  <si>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</si>
  <si>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</si>
  <si>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</si>
  <si>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</si>
  <si>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</si>
  <si>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</si>
  <si>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</si>
  <si>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</si>
  <si>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</si>
  <si>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</si>
  <si>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</si>
  <si>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</si>
  <si>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</si>
  <si>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</si>
  <si>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</si>
  <si>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</si>
  <si>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</si>
  <si>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</si>
  <si>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</si>
  <si>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</si>
  <si>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</si>
  <si>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</si>
  <si>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</si>
  <si>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</si>
  <si>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</si>
  <si>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</si>
  <si>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</si>
  <si>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</si>
  <si>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</si>
  <si>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</si>
  <si>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</si>
  <si>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</si>
  <si>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</si>
  <si>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</si>
  <si>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</si>
  <si>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</si>
  <si>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</si>
  <si>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</si>
  <si>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</si>
  <si>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</si>
  <si>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</si>
  <si>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</si>
  <si>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</si>
  <si>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</si>
  <si>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</si>
  <si>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</si>
  <si>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</si>
  <si>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</si>
  <si>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</si>
  <si>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</si>
  <si>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</si>
  <si>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</si>
  <si>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</si>
  <si>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</si>
  <si>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</si>
  <si>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</si>
  <si>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</si>
  <si>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</si>
  <si>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</si>
  <si>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</si>
  <si>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</si>
  <si>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</si>
  <si>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</si>
  <si>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</si>
  <si>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</si>
  <si>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</si>
  <si>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</si>
  <si>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</si>
  <si>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</si>
  <si>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</si>
  <si>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</si>
  <si>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</si>
  <si>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</si>
  <si>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</si>
  <si>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</si>
  <si>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</si>
  <si>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</si>
  <si>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</si>
  <si>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</si>
  <si>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</si>
  <si>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</si>
  <si>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</si>
  <si>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</si>
  <si>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</si>
  <si>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</si>
  <si>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</si>
  <si>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</si>
  <si>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</si>
  <si>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</si>
  <si>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</si>
  <si>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</si>
  <si>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</si>
  <si>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</si>
  <si>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</si>
  <si>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</si>
  <si>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</si>
  <si>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</si>
  <si>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</si>
  <si>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</si>
  <si>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</si>
  <si>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</si>
  <si>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</si>
  <si>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</si>
  <si>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</si>
  <si>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</si>
  <si>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</si>
  <si>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</si>
  <si>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</si>
  <si>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</si>
  <si>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</si>
  <si>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</si>
  <si>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</si>
  <si>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</si>
  <si>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</si>
  <si>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</si>
  <si>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</si>
  <si>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</si>
  <si>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</si>
  <si>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</si>
  <si>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</si>
  <si>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</si>
  <si>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</si>
  <si>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</si>
  <si>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</si>
  <si>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</si>
  <si>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</si>
  <si>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</si>
  <si>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</si>
  <si>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</si>
  <si>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</si>
  <si>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</si>
  <si>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</si>
  <si>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</si>
  <si>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</si>
  <si>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</si>
  <si>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</si>
  <si>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</si>
  <si>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</si>
  <si>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</si>
  <si>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</si>
  <si>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</si>
  <si>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</si>
  <si>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</si>
  <si>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</si>
  <si>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</si>
  <si>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</si>
  <si>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</si>
  <si>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</si>
  <si>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</si>
  <si>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</si>
  <si>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</si>
  <si>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</si>
  <si>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</si>
  <si>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</si>
  <si>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</si>
  <si>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</si>
  <si>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</si>
  <si>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</si>
  <si>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</si>
  <si>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</si>
  <si>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</si>
  <si>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</si>
  <si>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</si>
  <si>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</si>
  <si>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</si>
  <si>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</si>
  <si>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</si>
  <si>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</si>
  <si>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</si>
  <si>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</si>
  <si>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</si>
  <si>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</si>
  <si>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</si>
  <si>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</si>
  <si>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</si>
  <si>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</si>
  <si>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</si>
  <si>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</si>
  <si>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</si>
  <si>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</si>
  <si>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</si>
  <si>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</si>
  <si>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</si>
  <si>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</si>
  <si>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</si>
  <si>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</si>
  <si>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</si>
  <si>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</si>
  <si>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</si>
  <si>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</si>
  <si>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</si>
  <si>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</si>
  <si>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</si>
  <si>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</si>
  <si>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</si>
  <si>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</si>
  <si>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</si>
  <si>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</si>
  <si>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</si>
  <si>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</si>
  <si>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</si>
  <si>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</si>
  <si>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</si>
  <si>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</si>
  <si>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</si>
  <si>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</si>
  <si>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</si>
  <si>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</si>
  <si>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</si>
  <si>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</si>
  <si>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</si>
  <si>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</si>
  <si>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</si>
  <si>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</si>
  <si>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</si>
  <si>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</si>
  <si>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</si>
  <si>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</si>
  <si>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</si>
  <si>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</si>
  <si>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</si>
  <si>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</si>
  <si>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</si>
  <si>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</si>
  <si>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</si>
  <si>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</si>
  <si>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</si>
  <si>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</si>
  <si>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</si>
  <si>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</si>
  <si>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</si>
  <si>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</si>
  <si>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</si>
  <si>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</si>
  <si>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</si>
  <si>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</si>
  <si>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</si>
  <si>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</si>
  <si>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</si>
  <si>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</si>
  <si>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</si>
  <si>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</si>
  <si>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</si>
  <si>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</si>
  <si>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</si>
  <si>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</si>
  <si>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</si>
  <si>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</si>
  <si>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</si>
  <si>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</si>
  <si>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</si>
  <si>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</si>
  <si>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</si>
  <si>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</si>
  <si>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</si>
  <si>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</si>
  <si>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</si>
  <si>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</si>
  <si>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</si>
  <si>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</si>
  <si>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</si>
  <si>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</si>
  <si>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</si>
  <si>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</si>
  <si>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</si>
  <si>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</si>
  <si>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</si>
  <si>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</si>
  <si>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</si>
  <si>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</si>
  <si>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</si>
  <si>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</si>
  <si>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</si>
  <si>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</si>
  <si>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</si>
  <si>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</si>
  <si>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</si>
  <si>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</si>
  <si>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</si>
  <si>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</si>
  <si>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</si>
  <si>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</si>
  <si>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</si>
  <si>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</si>
  <si>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</si>
  <si>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</si>
  <si>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</si>
  <si>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</si>
  <si>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</si>
  <si>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</si>
  <si>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</si>
  <si>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</si>
  <si>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</si>
  <si>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</si>
  <si>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</si>
  <si>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</si>
  <si>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</si>
  <si>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</si>
  <si>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</si>
  <si>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</si>
  <si>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</si>
  <si>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</si>
  <si>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</si>
  <si>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</si>
  <si>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</si>
  <si>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</si>
  <si>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</si>
  <si>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</si>
  <si>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</si>
  <si>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</si>
  <si>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</si>
  <si>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</si>
  <si>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</si>
  <si>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</si>
  <si>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</si>
  <si>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</si>
  <si>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</si>
  <si>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</si>
  <si>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</si>
  <si>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</si>
  <si>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</si>
  <si>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</si>
  <si>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</si>
  <si>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</si>
  <si>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</si>
  <si>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</si>
  <si>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</si>
  <si>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</si>
  <si>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</si>
  <si>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</si>
  <si>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</si>
  <si>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</si>
  <si>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</si>
  <si>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</si>
  <si>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</si>
  <si>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</si>
  <si>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</si>
  <si>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</si>
  <si>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</si>
  <si>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</si>
  <si>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</si>
  <si>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</si>
  <si>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</si>
  <si>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</si>
  <si>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</si>
  <si>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</si>
  <si>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</si>
  <si>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</si>
  <si>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</si>
  <si>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</si>
  <si>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</si>
  <si>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</si>
  <si>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</si>
  <si>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</si>
  <si>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</si>
  <si>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</si>
  <si>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</si>
  <si>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</si>
  <si>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</si>
  <si>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</si>
  <si>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</si>
  <si>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</si>
  <si>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</si>
  <si>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</si>
  <si>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</si>
  <si>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</si>
  <si>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</si>
  <si>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</si>
  <si>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</si>
  <si>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</si>
  <si>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</si>
  <si>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</si>
  <si>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</si>
  <si>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</si>
  <si>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</si>
  <si>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</si>
  <si>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</si>
  <si>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</si>
  <si>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</si>
  <si>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</si>
  <si>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</si>
  <si>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</si>
  <si>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</si>
  <si>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</si>
  <si>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</si>
  <si>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</si>
  <si>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</si>
  <si>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</si>
  <si>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</si>
  <si>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</si>
  <si>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</si>
  <si>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</si>
  <si>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</si>
  <si>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</si>
  <si>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</si>
  <si>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</si>
  <si>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</si>
  <si>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</si>
  <si>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</si>
  <si>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</si>
  <si>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</si>
  <si>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</si>
  <si>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</si>
  <si>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</si>
  <si>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</si>
  <si>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</si>
  <si>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</si>
  <si>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</si>
  <si>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</si>
  <si>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</si>
  <si>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</si>
  <si>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</si>
  <si>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</si>
  <si>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</si>
  <si>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</si>
  <si>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</si>
  <si>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</si>
  <si>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</si>
  <si>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</si>
  <si>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</si>
  <si>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</si>
  <si>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</si>
  <si>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</si>
  <si>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</si>
  <si>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</si>
  <si>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</si>
  <si>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</si>
  <si>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</si>
  <si>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</si>
  <si>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</si>
  <si>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</si>
  <si>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</si>
  <si>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</si>
  <si>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</si>
  <si>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</si>
  <si>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</si>
  <si>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</si>
  <si>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</si>
  <si>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</si>
  <si>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</si>
  <si>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</si>
  <si>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</si>
  <si>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</si>
  <si>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</si>
  <si>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</si>
  <si>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</si>
  <si>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</si>
  <si>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</si>
  <si>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</si>
  <si>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</si>
  <si>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</si>
  <si>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</si>
  <si>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</si>
  <si>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</si>
  <si>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</si>
  <si>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</si>
  <si>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</si>
  <si>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</si>
  <si>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</si>
  <si>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</si>
  <si>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</si>
  <si>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</si>
  <si>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</si>
  <si>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</si>
  <si>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</si>
  <si>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</si>
  <si>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</si>
  <si>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</si>
  <si>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</si>
  <si>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</si>
  <si>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</si>
  <si>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</si>
  <si>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</si>
  <si>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</si>
  <si>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</si>
  <si>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</si>
  <si>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</si>
  <si>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</si>
  <si>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</si>
  <si>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</si>
  <si>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</si>
  <si>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</si>
  <si>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</si>
  <si>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</si>
  <si>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</si>
  <si>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</si>
  <si>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</si>
  <si>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</si>
  <si>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</si>
  <si>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</si>
  <si>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</si>
  <si>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</si>
  <si>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</si>
  <si>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</si>
  <si>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</si>
  <si>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</si>
  <si>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</si>
  <si>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</si>
  <si>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</si>
  <si>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</si>
  <si>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</si>
  <si>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</si>
  <si>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</si>
  <si>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</si>
  <si>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</si>
  <si>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</si>
  <si>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</si>
  <si>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</si>
  <si>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</si>
  <si>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</si>
  <si>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</si>
  <si>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</si>
  <si>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</si>
  <si>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</si>
  <si>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</si>
  <si>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</si>
  <si>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</si>
  <si>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</si>
  <si>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</si>
  <si>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</si>
  <si>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</si>
  <si>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</si>
  <si>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</si>
  <si>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</si>
  <si>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</si>
  <si>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</si>
  <si>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</si>
  <si>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</si>
  <si>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</si>
  <si>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</si>
  <si>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</si>
  <si>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</si>
  <si>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</si>
  <si>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</si>
  <si>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</si>
  <si>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</si>
  <si>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</si>
  <si>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</si>
  <si>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</si>
  <si>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</si>
  <si>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</si>
  <si>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</si>
  <si>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</si>
  <si>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</si>
  <si>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</si>
  <si>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</si>
  <si>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</si>
  <si>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</si>
  <si>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</si>
  <si>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</si>
  <si>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</si>
  <si>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</si>
  <si>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</si>
  <si>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</si>
  <si>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</si>
  <si>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</si>
  <si>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</si>
  <si>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</si>
  <si>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</si>
  <si>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</si>
  <si>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</si>
  <si>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</si>
  <si>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</si>
  <si>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</si>
  <si>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</si>
  <si>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</si>
  <si>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</si>
  <si>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</si>
  <si>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</si>
  <si>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</si>
  <si>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</si>
  <si>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</si>
  <si>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</si>
  <si>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</si>
  <si>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</si>
  <si>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</si>
  <si>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</si>
  <si>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</si>
  <si>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</si>
  <si>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</si>
  <si>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</si>
  <si>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</si>
  <si>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</si>
  <si>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</si>
  <si>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</si>
  <si>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</si>
  <si>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</si>
  <si>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</si>
  <si>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</si>
  <si>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</si>
  <si>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</si>
  <si>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</si>
  <si>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</si>
  <si>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</si>
  <si>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</si>
  <si>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</si>
  <si>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</si>
  <si>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</si>
  <si>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</si>
  <si>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</si>
  <si>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</si>
  <si>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</si>
  <si>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</si>
  <si>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</si>
  <si>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</si>
  <si>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</si>
  <si>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</si>
  <si>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</si>
  <si>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</si>
  <si>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</si>
  <si>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</si>
  <si>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</si>
  <si>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</si>
  <si>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</si>
  <si>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</si>
  <si>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</si>
  <si>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</si>
  <si>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</si>
  <si>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</si>
  <si>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</si>
  <si>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</si>
  <si>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</si>
  <si>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</si>
  <si>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</si>
  <si>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</si>
  <si>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</si>
  <si>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</si>
  <si>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</si>
  <si>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</si>
  <si>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</si>
  <si>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</si>
  <si>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</si>
  <si>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</si>
  <si>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</si>
  <si>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</si>
  <si>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</si>
  <si>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</si>
  <si>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</si>
  <si>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</si>
  <si>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</si>
  <si>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</si>
  <si>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</si>
  <si>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</si>
  <si>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</si>
  <si>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</si>
  <si>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</si>
  <si>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</si>
  <si>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</si>
  <si>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</si>
  <si>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</si>
  <si>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</si>
  <si>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</si>
  <si>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</si>
  <si>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</si>
  <si>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</si>
  <si>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</si>
  <si>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</si>
  <si>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</si>
  <si>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</si>
  <si>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</si>
  <si>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</si>
  <si>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</si>
  <si>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</si>
  <si>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</si>
  <si>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</si>
  <si>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</si>
  <si>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</si>
  <si>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</si>
  <si>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</si>
  <si>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</si>
  <si>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</si>
  <si>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</si>
  <si>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</si>
  <si>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</si>
  <si>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</si>
  <si>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</si>
  <si>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</si>
  <si>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</si>
  <si>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</si>
  <si>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</si>
  <si>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</si>
  <si>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</si>
  <si>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</si>
  <si>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</si>
  <si>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</si>
  <si>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</si>
  <si>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</si>
  <si>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</si>
  <si>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</si>
  <si>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</si>
  <si>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</si>
  <si>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</si>
  <si>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</si>
  <si>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</si>
  <si>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</si>
  <si>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</si>
  <si>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</si>
  <si>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</si>
  <si>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</si>
  <si>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</si>
  <si>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</si>
  <si>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</si>
  <si>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</si>
  <si>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</si>
  <si>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</si>
  <si>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</si>
  <si>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</si>
  <si>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</si>
  <si>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</si>
  <si>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</si>
  <si>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</si>
  <si>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</si>
  <si>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</si>
  <si>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</si>
  <si>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</si>
  <si>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</si>
  <si>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</si>
  <si>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</si>
  <si>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</si>
  <si>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</si>
  <si>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</si>
  <si>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</si>
  <si>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</si>
  <si>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</si>
  <si>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</si>
  <si>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</si>
  <si>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</si>
  <si>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</si>
  <si>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</si>
  <si>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</si>
  <si>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</si>
  <si>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</si>
  <si>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</si>
  <si>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</si>
  <si>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</si>
  <si>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</si>
  <si>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</si>
  <si>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</si>
  <si>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</si>
  <si>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</si>
  <si>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</si>
  <si>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</si>
  <si>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</si>
  <si>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</si>
  <si>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</si>
  <si>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</si>
  <si>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</si>
  <si>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</si>
  <si>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</si>
  <si>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</si>
  <si>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</si>
  <si>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</si>
  <si>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</si>
  <si>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</si>
  <si>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</si>
  <si>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</si>
  <si>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</si>
  <si>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</si>
  <si>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</si>
  <si>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</si>
  <si>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</si>
  <si>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</si>
  <si>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</si>
  <si>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</si>
  <si>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</si>
  <si>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</si>
  <si>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</si>
  <si>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</si>
  <si>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</si>
  <si>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</si>
  <si>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</si>
  <si>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</si>
  <si>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</si>
  <si>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</si>
  <si>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</si>
  <si>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</si>
  <si>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</si>
  <si>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</si>
  <si>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</si>
  <si>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</si>
  <si>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</si>
  <si>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</si>
  <si>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</si>
  <si>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</si>
  <si>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</si>
  <si>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</si>
  <si>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</si>
  <si>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</si>
  <si>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</si>
  <si>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</si>
  <si>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</si>
  <si>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</si>
  <si>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</si>
  <si>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</si>
  <si>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</si>
  <si>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</si>
  <si>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</si>
  <si>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</si>
  <si>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</si>
  <si>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</si>
  <si>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</si>
  <si>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</si>
  <si>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</si>
  <si>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</si>
  <si>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</si>
  <si>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</si>
  <si>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</si>
  <si>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</si>
  <si>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</si>
  <si>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</si>
  <si>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</si>
  <si>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</si>
  <si>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</si>
  <si>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</si>
  <si>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</si>
  <si>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</si>
  <si>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</si>
  <si>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</si>
  <si>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</si>
  <si>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</si>
  <si>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</si>
  <si>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</si>
  <si>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</si>
  <si>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</si>
  <si>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</si>
  <si>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</si>
  <si>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</si>
  <si>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</si>
  <si>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</si>
  <si>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</si>
  <si>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</si>
  <si>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</si>
  <si>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</si>
  <si>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</si>
  <si>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</si>
  <si>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</si>
  <si>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</si>
  <si>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</si>
  <si>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</si>
  <si>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</si>
  <si>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</si>
  <si>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</si>
  <si>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</si>
  <si>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</si>
  <si>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</si>
  <si>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</si>
  <si>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</si>
  <si>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</si>
  <si>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</si>
  <si>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</si>
  <si>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</si>
  <si>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</si>
  <si>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</si>
  <si>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</si>
  <si>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</si>
  <si>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</si>
  <si>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</si>
  <si>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</si>
  <si>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</si>
  <si>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</si>
  <si>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</si>
  <si>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</si>
  <si>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</si>
  <si>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</si>
  <si>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</si>
  <si>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</si>
  <si>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</si>
  <si>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</si>
  <si>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</si>
  <si>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</si>
  <si>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</si>
  <si>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</si>
  <si>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</si>
  <si>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</si>
  <si>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</si>
  <si>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</si>
  <si>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</si>
  <si>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</si>
  <si>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</si>
  <si>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</si>
  <si>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</si>
  <si>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</si>
  <si>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</si>
  <si>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</si>
  <si>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</si>
  <si>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</si>
  <si>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</si>
  <si>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</si>
  <si>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</si>
  <si>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</si>
  <si>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</si>
  <si>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</si>
  <si>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</si>
  <si>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</si>
  <si>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</si>
  <si>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</si>
  <si>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</si>
  <si>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</si>
  <si>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</si>
  <si>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</si>
  <si>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</si>
  <si>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</si>
  <si>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</si>
  <si>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</si>
  <si>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</si>
  <si>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</si>
  <si>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</si>
  <si>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</si>
  <si>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</si>
  <si>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</si>
  <si>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</si>
  <si>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</si>
  <si>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</si>
  <si>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</si>
  <si>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</si>
  <si>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</si>
  <si>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</si>
  <si>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</si>
  <si>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</si>
  <si>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</si>
  <si>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</si>
  <si>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</si>
  <si>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</si>
  <si>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</si>
  <si>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</si>
  <si>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</si>
  <si>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</si>
  <si>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</si>
  <si>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</si>
  <si>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</si>
  <si>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</si>
  <si>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</si>
  <si>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</si>
  <si>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</si>
  <si>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</si>
  <si>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</si>
  <si>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</si>
  <si>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</si>
  <si>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</si>
  <si>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</si>
  <si>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</si>
  <si>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</si>
  <si>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</si>
  <si>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</si>
  <si>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</si>
  <si>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</si>
  <si>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</si>
  <si>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</si>
  <si>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</si>
  <si>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</si>
  <si>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</si>
  <si>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</si>
  <si>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</si>
  <si>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</si>
  <si>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</si>
  <si>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</si>
  <si>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</si>
  <si>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</si>
  <si>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</si>
  <si>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</si>
  <si>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</si>
  <si>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</si>
  <si>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</si>
  <si>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</si>
  <si>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</si>
  <si>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</si>
  <si>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</si>
  <si>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</si>
  <si>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</si>
  <si>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</si>
  <si>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</si>
  <si>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</si>
  <si>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</si>
  <si>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</si>
  <si>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</si>
  <si>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</si>
  <si>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</si>
  <si>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</si>
  <si>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</si>
  <si>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</si>
  <si>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</si>
  <si>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</si>
  <si>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</si>
  <si>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</si>
  <si>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</si>
  <si>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</si>
  <si>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</si>
  <si>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</si>
  <si>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</si>
  <si>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</si>
  <si>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</si>
  <si>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</si>
  <si>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</si>
  <si>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</si>
  <si>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</si>
  <si>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</si>
  <si>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</si>
  <si>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</si>
  <si>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</si>
  <si>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</si>
  <si>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</si>
  <si>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</si>
  <si>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</si>
  <si>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</si>
  <si>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</si>
  <si>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</si>
  <si>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</si>
  <si>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</si>
  <si>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</si>
  <si>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</si>
  <si>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</si>
  <si>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</si>
  <si>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</si>
  <si>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</si>
  <si>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</si>
  <si>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</si>
  <si>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</si>
  <si>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</si>
  <si>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</si>
  <si>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</si>
  <si>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</si>
  <si>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</si>
  <si>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</si>
  <si>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</si>
  <si>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</si>
  <si>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</si>
  <si>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</si>
  <si>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</si>
  <si>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</si>
  <si>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</si>
  <si>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</si>
  <si>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</si>
  <si>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</si>
  <si>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</si>
  <si>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</si>
  <si>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</si>
  <si>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</si>
  <si>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</si>
  <si>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</si>
  <si>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</si>
  <si>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</si>
  <si>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</si>
  <si>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</si>
  <si>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</si>
  <si>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</si>
  <si>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</si>
  <si>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</si>
  <si>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</si>
  <si>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</si>
  <si>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</si>
  <si>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</si>
  <si>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</si>
  <si>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</si>
  <si>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</si>
  <si>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</si>
  <si>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</si>
  <si>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</si>
  <si>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</si>
  <si>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</si>
  <si>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</si>
  <si>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</si>
  <si>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</si>
  <si>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</si>
  <si>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</si>
  <si>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</si>
  <si>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</si>
  <si>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</si>
  <si>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</si>
  <si>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</si>
  <si>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</si>
  <si>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</si>
  <si>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</si>
  <si>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</si>
  <si>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</si>
  <si>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</si>
  <si>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</si>
  <si>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</si>
  <si>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</si>
  <si>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</si>
  <si>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</si>
  <si>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</si>
  <si>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</si>
  <si>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</si>
  <si>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</si>
  <si>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</si>
  <si>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</si>
  <si>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</si>
  <si>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</si>
  <si>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</si>
  <si>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</si>
  <si>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</si>
  <si>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</si>
  <si>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</si>
  <si>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</si>
  <si>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</si>
  <si>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</si>
  <si>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</si>
  <si>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</si>
  <si>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</si>
  <si>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</si>
  <si>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</si>
  <si>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</si>
  <si>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</si>
  <si>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</si>
  <si>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</si>
  <si>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</si>
  <si>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</si>
  <si>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</si>
  <si>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</si>
  <si>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</si>
  <si>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</si>
  <si>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</si>
  <si>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</si>
  <si>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</si>
  <si>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</si>
  <si>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</si>
  <si>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</si>
  <si>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</si>
  <si>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</si>
  <si>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</si>
  <si>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</si>
  <si>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</si>
  <si>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</si>
  <si>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</si>
  <si>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</si>
  <si>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</si>
  <si>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</si>
  <si>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</si>
  <si>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</si>
  <si>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</si>
  <si>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</si>
  <si>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</si>
  <si>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</si>
  <si>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</si>
  <si>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</si>
  <si>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</si>
  <si>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</si>
  <si>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</si>
  <si>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</si>
  <si>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</si>
  <si>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</si>
  <si>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</si>
  <si>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</si>
  <si>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</si>
  <si>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</si>
  <si>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</si>
  <si>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</si>
  <si>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</si>
  <si>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</si>
  <si>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</si>
  <si>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</si>
  <si>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</si>
  <si>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</si>
  <si>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</si>
  <si>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</si>
  <si>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</si>
  <si>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</si>
  <si>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</si>
  <si>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</si>
  <si>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</si>
  <si>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</si>
  <si>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</si>
  <si>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</si>
  <si>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</si>
  <si>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</si>
  <si>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</si>
  <si>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</si>
  <si>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</si>
  <si>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</si>
  <si>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</si>
  <si>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</si>
  <si>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</si>
  <si>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</si>
  <si>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</si>
  <si>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</si>
  <si>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</si>
  <si>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</si>
  <si>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</si>
  <si>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</si>
  <si>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</si>
  <si>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</si>
  <si>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</si>
  <si>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</si>
  <si>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</si>
  <si>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</si>
  <si>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</si>
  <si>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</si>
  <si>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</si>
  <si>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</si>
  <si>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</si>
  <si>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</si>
  <si>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</si>
  <si>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</si>
  <si>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</si>
  <si>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</si>
  <si>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</si>
  <si>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</si>
  <si>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</si>
  <si>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</si>
  <si>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</si>
  <si>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</si>
  <si>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</si>
  <si>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</si>
  <si>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</si>
  <si>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</si>
  <si>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</si>
  <si>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</si>
  <si>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</si>
  <si>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</si>
  <si>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</si>
  <si>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</si>
  <si>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</si>
  <si>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</si>
  <si>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</si>
  <si>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</si>
  <si>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</si>
  <si>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</si>
  <si>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</si>
  <si>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</si>
  <si>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</si>
  <si>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</si>
  <si>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</si>
  <si>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</si>
  <si>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</si>
  <si>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</si>
  <si>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</si>
  <si>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</si>
  <si>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</si>
  <si>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</si>
  <si>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</si>
  <si>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</si>
  <si>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</si>
  <si>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</si>
  <si>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</si>
  <si>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</si>
  <si>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</si>
  <si>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</si>
  <si>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</si>
  <si>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</si>
  <si>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</si>
  <si>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</si>
  <si>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</si>
  <si>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</si>
  <si>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</si>
  <si>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</si>
  <si>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</si>
  <si>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</si>
  <si>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</si>
  <si>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</si>
  <si>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</si>
  <si>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</si>
  <si>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</si>
  <si>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</si>
  <si>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</si>
  <si>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</si>
  <si>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</si>
  <si>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</si>
  <si>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</si>
  <si>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</si>
  <si>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</si>
  <si>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</si>
  <si>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</si>
  <si>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</si>
  <si>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</si>
  <si>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</si>
  <si>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</si>
  <si>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</si>
  <si>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</si>
  <si>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</si>
  <si>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</si>
  <si>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</si>
  <si>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</si>
  <si>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</si>
  <si>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</si>
  <si>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</si>
  <si>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</si>
  <si>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</si>
  <si>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</si>
  <si>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</si>
  <si>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</si>
  <si>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</si>
  <si>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</si>
  <si>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</si>
  <si>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</si>
  <si>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</si>
  <si>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</si>
  <si>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</si>
  <si>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</si>
  <si>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</si>
  <si>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</si>
  <si>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</si>
  <si>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</si>
  <si>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</si>
  <si>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</si>
  <si>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</si>
  <si>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</si>
  <si>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</si>
  <si>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</si>
  <si>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</si>
  <si>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</si>
  <si>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</si>
  <si>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</si>
  <si>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</si>
  <si>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</si>
  <si>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</si>
  <si>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</si>
  <si>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</si>
  <si>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</si>
  <si>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</si>
  <si>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</si>
  <si>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</si>
  <si>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</si>
  <si>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</si>
  <si>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</si>
  <si>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</si>
  <si>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</si>
  <si>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</si>
  <si>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</si>
  <si>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</si>
  <si>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</si>
  <si>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</si>
  <si>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</si>
  <si>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</si>
  <si>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</si>
  <si>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</si>
  <si>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</si>
  <si>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</si>
  <si>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</si>
  <si>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</si>
  <si>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</si>
  <si>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</si>
  <si>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</si>
  <si>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</si>
  <si>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</si>
  <si>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</si>
  <si>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</si>
  <si>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</si>
  <si>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</si>
  <si>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</si>
  <si>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</si>
  <si>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</si>
  <si>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</si>
  <si>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</si>
  <si>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</si>
  <si>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</si>
  <si>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</si>
  <si>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</si>
  <si>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</si>
  <si>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</si>
  <si>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</si>
  <si>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</si>
  <si>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</si>
  <si>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</si>
  <si>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</si>
  <si>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</si>
  <si>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</si>
  <si>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</si>
  <si>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</si>
  <si>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</si>
  <si>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</si>
  <si>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</si>
  <si>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</si>
  <si>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</si>
  <si>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</si>
  <si>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</si>
  <si>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</si>
  <si>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</si>
  <si>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</si>
  <si>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</si>
  <si>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</si>
  <si>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</si>
  <si>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</si>
  <si>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</si>
  <si>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</si>
  <si>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</si>
  <si>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</si>
  <si>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</si>
  <si>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</si>
  <si>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</si>
  <si>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</si>
  <si>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</si>
  <si>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</si>
  <si>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</si>
  <si>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</si>
  <si>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</si>
  <si>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</si>
  <si>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</si>
  <si>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</si>
  <si>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</si>
  <si>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</si>
  <si>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</si>
  <si>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</si>
  <si>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</si>
  <si>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</si>
  <si>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</si>
  <si>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</si>
  <si>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</si>
  <si>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</si>
  <si>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</si>
  <si>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</si>
  <si>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</si>
  <si>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</si>
  <si>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</si>
  <si>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</si>
  <si>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</si>
  <si>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</si>
  <si>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</si>
  <si>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</si>
  <si>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</si>
  <si>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</si>
  <si>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</si>
  <si>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</si>
  <si>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</si>
  <si>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</si>
  <si>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</si>
  <si>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</si>
  <si>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</si>
  <si>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</si>
  <si>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</si>
  <si>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</si>
  <si>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</si>
  <si>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</si>
  <si>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</si>
  <si>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</si>
  <si>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</si>
  <si>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</si>
  <si>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</si>
  <si>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</si>
  <si>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</si>
  <si>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</si>
  <si>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</si>
  <si>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</si>
  <si>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</si>
  <si>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</si>
  <si>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</si>
  <si>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</si>
  <si>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</si>
  <si>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</si>
  <si>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</si>
  <si>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</si>
  <si>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</si>
  <si>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</si>
  <si>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</si>
  <si>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</si>
  <si>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</si>
  <si>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</si>
  <si>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</si>
  <si>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</si>
  <si>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</si>
  <si>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</si>
  <si>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</si>
  <si>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</si>
  <si>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</si>
  <si>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</si>
  <si>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</si>
  <si>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</si>
  <si>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</si>
  <si>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</si>
  <si>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</si>
  <si>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</si>
  <si>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</si>
  <si>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</si>
  <si>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</si>
  <si>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</si>
  <si>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</si>
  <si>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</si>
  <si>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</si>
  <si>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</si>
  <si>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</si>
  <si>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</si>
  <si>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</si>
  <si>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</si>
  <si>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</si>
  <si>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</si>
  <si>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</si>
  <si>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</si>
  <si>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</si>
  <si>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</si>
  <si>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</si>
  <si>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</si>
  <si>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</si>
  <si>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</si>
  <si>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</si>
  <si>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</si>
  <si>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</si>
  <si>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</si>
  <si>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</si>
  <si>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</si>
  <si>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</si>
  <si>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</si>
  <si>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</si>
  <si>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</si>
  <si>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</si>
  <si>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</si>
  <si>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</si>
  <si>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</si>
  <si>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</si>
  <si>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</si>
  <si>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</si>
  <si>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</si>
  <si>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</si>
  <si>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</si>
  <si>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</si>
  <si>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</si>
  <si>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</si>
  <si>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</si>
  <si>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</si>
  <si>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</si>
  <si>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</si>
  <si>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</si>
  <si>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</si>
  <si>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</si>
  <si>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</si>
  <si>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</si>
  <si>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</si>
  <si>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</si>
  <si>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</si>
  <si>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</si>
  <si>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</si>
  <si>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</si>
  <si>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</si>
  <si>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</si>
  <si>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</si>
  <si>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</si>
  <si>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</si>
  <si>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</si>
  <si>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</si>
  <si>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</si>
  <si>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</si>
  <si>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</si>
  <si>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</si>
  <si>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</si>
  <si>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</si>
  <si>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</si>
  <si>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</si>
  <si>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</si>
  <si>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</si>
  <si>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</si>
  <si>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</si>
  <si>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</si>
  <si>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</si>
  <si>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</si>
  <si>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</si>
  <si>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</si>
  <si>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</si>
  <si>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</si>
  <si>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</si>
  <si>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</si>
  <si>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</si>
  <si>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</si>
  <si>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</si>
  <si>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</si>
  <si>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</si>
  <si>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</si>
  <si>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</si>
  <si>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</si>
  <si>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</si>
  <si>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</si>
  <si>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</si>
  <si>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</si>
  <si>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</si>
  <si>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</si>
  <si>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</si>
  <si>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</si>
  <si>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</si>
  <si>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</si>
  <si>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</si>
  <si>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</si>
  <si>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</si>
  <si>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</si>
  <si>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</si>
  <si>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</si>
  <si>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</si>
  <si>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</si>
  <si>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</si>
  <si>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</si>
  <si>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</si>
  <si>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</si>
  <si>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</si>
  <si>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</si>
  <si>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</si>
  <si>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</si>
  <si>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</si>
  <si>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</si>
  <si>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</si>
  <si>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</si>
  <si>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</si>
  <si>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</si>
  <si>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</si>
  <si>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</si>
  <si>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</si>
  <si>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</si>
  <si>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</si>
  <si>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</si>
  <si>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</si>
  <si>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</si>
  <si>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</si>
  <si>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</si>
  <si>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</si>
  <si>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</si>
  <si>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</si>
  <si>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</si>
  <si>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</si>
  <si>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</si>
  <si>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</si>
  <si>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</si>
  <si>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</si>
  <si>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</si>
  <si>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</si>
  <si>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</si>
  <si>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</si>
  <si>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</si>
  <si>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</si>
  <si>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</si>
  <si>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</si>
  <si>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</si>
  <si>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</si>
  <si>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</si>
  <si>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</si>
  <si>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</si>
  <si>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</si>
  <si>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</si>
  <si>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</si>
  <si>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</si>
  <si>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</si>
  <si>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</si>
  <si>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</si>
  <si>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</si>
  <si>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</si>
  <si>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</si>
  <si>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</si>
  <si>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</si>
  <si>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</si>
  <si>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</si>
  <si>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</si>
  <si>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</si>
  <si>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</si>
  <si>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</si>
  <si>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</si>
  <si>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</si>
  <si>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</si>
  <si>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</si>
  <si>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</si>
  <si>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</si>
  <si>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</si>
  <si>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</si>
  <si>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</si>
  <si>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</si>
  <si>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</si>
  <si>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</si>
  <si>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</si>
  <si>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</si>
  <si>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</si>
  <si>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</si>
  <si>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</si>
  <si>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</si>
  <si>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</si>
  <si>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</si>
  <si>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</si>
  <si>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</si>
  <si>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</si>
  <si>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</si>
  <si>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</si>
  <si>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</si>
  <si>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</si>
  <si>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</si>
  <si>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</si>
  <si>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</si>
  <si>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</si>
  <si>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</si>
  <si>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</si>
  <si>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</si>
  <si>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</si>
  <si>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</si>
  <si>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</si>
  <si>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</si>
  <si>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</si>
  <si>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</si>
  <si>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</si>
  <si>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</si>
  <si>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</si>
  <si>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</si>
  <si>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</si>
  <si>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</si>
  <si>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</si>
  <si>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</si>
  <si>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</si>
  <si>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</si>
  <si>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</si>
  <si>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</si>
  <si>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</si>
  <si>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</si>
  <si>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</si>
  <si>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</si>
  <si>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</si>
  <si>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</si>
  <si>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</si>
  <si>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</si>
  <si>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</si>
  <si>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</si>
  <si>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</si>
  <si>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</si>
  <si>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</si>
  <si>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</si>
  <si>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</si>
  <si>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</si>
  <si>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</si>
  <si>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</si>
  <si>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</si>
  <si>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</si>
  <si>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</si>
  <si>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</si>
  <si>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</si>
  <si>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</si>
  <si>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</si>
  <si>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</si>
  <si>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</si>
  <si>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</si>
  <si>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</si>
  <si>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</si>
  <si>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</si>
  <si>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</si>
  <si>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</si>
  <si>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</si>
  <si>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</si>
  <si>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</si>
  <si>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</si>
  <si>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</si>
  <si>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</si>
  <si>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</si>
  <si>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</si>
  <si>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</si>
  <si>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</si>
  <si>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</si>
  <si>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</si>
  <si>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</si>
  <si>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</si>
  <si>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</si>
  <si>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</si>
  <si>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</si>
  <si>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</si>
  <si>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</si>
  <si>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</si>
  <si>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</si>
  <si>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</si>
  <si>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</si>
  <si>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</si>
  <si>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</si>
  <si>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</si>
  <si>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</si>
  <si>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</si>
  <si>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</si>
  <si>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</si>
  <si>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</si>
  <si>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</si>
  <si>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</si>
  <si>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</si>
  <si>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</si>
  <si>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</si>
  <si>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</si>
  <si>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</si>
  <si>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</si>
  <si>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</si>
  <si>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</si>
  <si>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</si>
  <si>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</si>
  <si>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</si>
  <si>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</si>
  <si>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</si>
  <si>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</si>
  <si>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</si>
  <si>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</si>
  <si>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</si>
  <si>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</si>
  <si>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</si>
  <si>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</si>
  <si>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</si>
  <si>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</si>
  <si>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</si>
  <si>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</si>
  <si>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</si>
  <si>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</si>
  <si>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</si>
  <si>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</si>
  <si>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</si>
  <si>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</si>
  <si>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</si>
  <si>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</si>
  <si>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</si>
  <si>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</si>
  <si>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</si>
  <si>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</si>
  <si>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</si>
  <si>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</si>
  <si>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</si>
  <si>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</si>
  <si>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</si>
  <si>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</si>
  <si>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</si>
  <si>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</si>
  <si>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</si>
  <si>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</si>
  <si>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</si>
  <si>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</si>
  <si>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</si>
  <si>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</si>
  <si>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</si>
  <si>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</si>
  <si>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</si>
  <si>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</si>
  <si>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</si>
  <si>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</si>
  <si>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</si>
  <si>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</si>
  <si>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</si>
  <si>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</si>
  <si>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</si>
  <si>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</si>
  <si>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</si>
  <si>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</si>
  <si>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</si>
  <si>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</si>
  <si>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</si>
  <si>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</si>
  <si>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</si>
  <si>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</si>
  <si>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</si>
  <si>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</si>
  <si>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</si>
  <si>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</si>
  <si>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</si>
  <si>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</si>
  <si>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</si>
  <si>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</si>
  <si>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</si>
  <si>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</si>
  <si>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</si>
  <si>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</si>
  <si>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</si>
  <si>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</si>
  <si>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</si>
  <si>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</si>
  <si>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</si>
  <si>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</si>
  <si>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</si>
  <si>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</si>
  <si>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</si>
  <si>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</si>
  <si>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</si>
  <si>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</si>
  <si>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</si>
  <si>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</si>
  <si>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</si>
  <si>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</si>
  <si>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</si>
  <si>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</si>
  <si>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</si>
  <si>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</si>
  <si>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</si>
  <si>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</si>
  <si>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</si>
  <si>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</si>
  <si>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</si>
  <si>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</si>
  <si>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</si>
  <si>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</si>
  <si>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</si>
  <si>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</si>
  <si>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</si>
  <si>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</si>
  <si>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</si>
  <si>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</si>
  <si>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</si>
  <si>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</si>
  <si>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</si>
  <si>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</si>
  <si>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</si>
  <si>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</si>
  <si>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</si>
  <si>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</si>
  <si>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</si>
  <si>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</si>
  <si>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</si>
  <si>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</si>
  <si>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</si>
  <si>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</si>
  <si>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</si>
  <si>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</si>
  <si>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</si>
  <si>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</si>
  <si>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</si>
  <si>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</si>
  <si>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</si>
  <si>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</si>
  <si>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</si>
  <si>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</si>
  <si>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</si>
  <si>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</si>
  <si>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</si>
  <si>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</si>
  <si>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</si>
  <si>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</si>
  <si>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</si>
  <si>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</si>
  <si>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</si>
  <si>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</si>
  <si>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</si>
  <si>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</si>
  <si>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</si>
  <si>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</si>
  <si>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</si>
  <si>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</si>
  <si>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</si>
  <si>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</si>
  <si>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</si>
  <si>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</si>
  <si>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</si>
  <si>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</si>
  <si>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</si>
  <si>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</si>
  <si>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</si>
  <si>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</si>
  <si>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</si>
  <si>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</si>
  <si>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</si>
  <si>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</si>
  <si>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</si>
  <si>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</si>
  <si>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</si>
  <si>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</si>
  <si>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</si>
  <si>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</si>
  <si>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</si>
  <si>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</si>
  <si>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</si>
  <si>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</si>
  <si>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</si>
  <si>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</si>
  <si>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</si>
  <si>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</si>
  <si>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</si>
  <si>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</si>
  <si>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</si>
  <si>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</si>
  <si>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</si>
  <si>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</si>
  <si>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</si>
  <si>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</si>
  <si>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</si>
  <si>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</si>
  <si>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</si>
  <si>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</si>
  <si>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</si>
  <si>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</si>
  <si>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</si>
  <si>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</si>
  <si>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</si>
  <si>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</si>
  <si>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</si>
  <si>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</si>
  <si>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</si>
  <si>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</si>
  <si>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</si>
  <si>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</si>
  <si>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</si>
  <si>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</si>
  <si>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</si>
  <si>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</si>
  <si>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</si>
  <si>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</si>
  <si>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</si>
  <si>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</si>
  <si>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</si>
  <si>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</si>
  <si>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</si>
  <si>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</si>
  <si>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</si>
  <si>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</si>
  <si>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</si>
  <si>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</si>
  <si>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</si>
  <si>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</si>
  <si>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</si>
  <si>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</si>
  <si>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</si>
  <si>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</si>
  <si>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</si>
  <si>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</si>
  <si>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</si>
  <si>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</si>
  <si>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</si>
  <si>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</si>
  <si>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</si>
  <si>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</si>
  <si>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</si>
  <si>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</si>
  <si>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</si>
  <si>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</si>
  <si>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</si>
  <si>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</si>
  <si>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</si>
  <si>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</si>
  <si>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</si>
  <si>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</si>
  <si>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</si>
  <si>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</si>
  <si>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</si>
  <si>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</si>
  <si>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</si>
  <si>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</si>
  <si>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</si>
  <si>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</si>
  <si>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</si>
  <si>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</si>
  <si>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</si>
  <si>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</si>
  <si>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</si>
  <si>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</si>
  <si>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</si>
  <si>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</si>
  <si>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</si>
  <si>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</si>
  <si>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</si>
  <si>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</si>
  <si>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</si>
  <si>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</si>
  <si>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</si>
  <si>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</si>
  <si>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</si>
  <si>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</si>
  <si>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</si>
  <si>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</si>
  <si>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</si>
  <si>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</si>
  <si>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</si>
  <si>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</si>
  <si>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</si>
  <si>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</si>
  <si>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</si>
  <si>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</si>
  <si>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</si>
  <si>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</si>
  <si>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</si>
  <si>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</si>
  <si>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</si>
  <si>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</si>
  <si>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</si>
  <si>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</si>
  <si>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</si>
  <si>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</si>
  <si>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</si>
  <si>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</si>
  <si>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</si>
  <si>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</si>
  <si>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</si>
  <si>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</si>
  <si>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</si>
  <si>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</si>
  <si>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</si>
  <si>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</si>
  <si>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</si>
  <si>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</si>
  <si>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</si>
  <si>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</si>
  <si>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</si>
  <si>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</si>
  <si>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</si>
  <si>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</si>
  <si>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</si>
  <si>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</si>
  <si>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</si>
  <si>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</si>
  <si>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</si>
  <si>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</si>
  <si>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</si>
  <si>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</si>
  <si>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</si>
  <si>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</si>
  <si>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</si>
  <si>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</si>
  <si>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</si>
  <si>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</si>
  <si>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</si>
  <si>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</si>
  <si>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</si>
  <si>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</si>
  <si>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</si>
  <si>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</si>
  <si>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</si>
  <si>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</si>
  <si>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</si>
  <si>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</si>
  <si>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</si>
  <si>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</si>
  <si>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</si>
  <si>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</si>
  <si>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</si>
  <si>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</si>
  <si>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</si>
  <si>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</si>
  <si>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</si>
  <si>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</si>
  <si>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</si>
  <si>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</si>
  <si>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</si>
  <si>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</si>
  <si>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</si>
  <si>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</si>
  <si>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</si>
  <si>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</si>
  <si>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</si>
  <si>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</si>
  <si>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</si>
  <si>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</si>
  <si>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</si>
  <si>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</si>
  <si>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</si>
  <si>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</si>
  <si>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</si>
  <si>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</si>
  <si>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</si>
  <si>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</si>
  <si>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</si>
  <si>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</si>
  <si>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</si>
  <si>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</si>
  <si>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</si>
  <si>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</si>
  <si>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</si>
  <si>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</si>
  <si>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</si>
  <si>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</si>
  <si>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</si>
  <si>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</si>
  <si>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</si>
  <si>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</si>
  <si>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</si>
  <si>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</si>
  <si>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</si>
  <si>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</si>
  <si>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</si>
  <si>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</si>
  <si>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</si>
  <si>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</si>
  <si>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</si>
  <si>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</si>
  <si>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</si>
  <si>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</si>
  <si>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</si>
  <si>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</si>
  <si>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</si>
  <si>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</si>
  <si>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</si>
  <si>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</si>
  <si>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</si>
  <si>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</si>
  <si>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</si>
  <si>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</si>
  <si>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</si>
  <si>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</si>
  <si>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</si>
  <si>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</si>
  <si>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</si>
  <si>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</si>
  <si>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</si>
  <si>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</si>
  <si>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</si>
  <si>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</si>
  <si>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</si>
  <si>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</si>
  <si>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</si>
  <si>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</si>
  <si>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</si>
  <si>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</si>
  <si>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</si>
  <si>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</si>
  <si>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</si>
  <si>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</si>
  <si>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</si>
  <si>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</si>
  <si>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</si>
  <si>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</si>
  <si>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</si>
  <si>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</si>
  <si>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</si>
  <si>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</si>
  <si>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</si>
  <si>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</si>
  <si>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</si>
  <si>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</si>
  <si>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</si>
  <si>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</si>
  <si>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</si>
  <si>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</si>
  <si>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</si>
  <si>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</si>
  <si>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</si>
  <si>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</si>
  <si>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</si>
  <si>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</si>
  <si>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</si>
  <si>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</si>
  <si>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</si>
  <si>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</si>
  <si>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</si>
  <si>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</si>
  <si>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</si>
  <si>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</si>
  <si>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</si>
  <si>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</si>
  <si>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</si>
  <si>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</si>
  <si>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</si>
  <si>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</si>
  <si>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</si>
  <si>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</si>
  <si>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</si>
  <si>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</si>
  <si>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</si>
  <si>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</si>
  <si>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</si>
  <si>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</si>
  <si>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</si>
  <si>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</si>
  <si>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</si>
  <si>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</si>
  <si>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</si>
  <si>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</si>
  <si>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</si>
  <si>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</si>
  <si>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</si>
  <si>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</si>
  <si>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</si>
  <si>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</si>
  <si>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</si>
  <si>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</si>
  <si>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</si>
  <si>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</si>
  <si>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</si>
  <si>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</si>
  <si>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</si>
  <si>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</si>
  <si>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</si>
  <si>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</si>
  <si>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</si>
  <si>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</si>
  <si>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</si>
  <si>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</si>
  <si>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</si>
  <si>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</si>
  <si>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</si>
  <si>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</si>
  <si>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</si>
  <si>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</si>
  <si>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</si>
  <si>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</si>
  <si>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</si>
  <si>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</si>
  <si>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</si>
  <si>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</si>
  <si>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</si>
  <si>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</si>
  <si>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</si>
  <si>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</si>
  <si>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</si>
  <si>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</si>
  <si>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</si>
  <si>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</si>
  <si>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</si>
  <si>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</si>
  <si>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</si>
  <si>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</si>
  <si>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</si>
  <si>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</si>
  <si>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</si>
  <si>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</si>
  <si>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</si>
  <si>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</si>
  <si>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</si>
  <si>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</si>
  <si>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</si>
  <si>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</si>
  <si>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</si>
  <si>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</si>
  <si>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</si>
  <si>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</si>
  <si>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</si>
  <si>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</si>
  <si>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</si>
  <si>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</si>
  <si>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</si>
  <si>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</si>
  <si>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</si>
  <si>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</si>
  <si>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</si>
  <si>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</si>
  <si>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</si>
  <si>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</si>
  <si>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</si>
  <si>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</si>
  <si>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</si>
  <si>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</si>
  <si>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</si>
  <si>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</si>
  <si>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</si>
  <si>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</si>
  <si>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</si>
  <si>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</si>
  <si>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</si>
  <si>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</si>
  <si>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</si>
  <si>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</si>
  <si>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</si>
  <si>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</si>
  <si>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</si>
  <si>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</si>
  <si>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</si>
  <si>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</si>
  <si>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</si>
  <si>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</si>
  <si>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</si>
  <si>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</si>
  <si>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</si>
  <si>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</si>
  <si>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</si>
  <si>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</si>
  <si>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</si>
  <si>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</si>
  <si>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</si>
  <si>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</si>
  <si>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</si>
  <si>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</si>
  <si>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</si>
  <si>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</si>
  <si>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</si>
  <si>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</si>
  <si>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</si>
  <si>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</si>
  <si>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</si>
  <si>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</si>
  <si>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</si>
  <si>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</si>
  <si>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</si>
  <si>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</si>
  <si>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</si>
  <si>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</si>
  <si>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</si>
  <si>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</si>
  <si>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</si>
  <si>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</si>
  <si>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</si>
  <si>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</si>
  <si>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</si>
  <si>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</si>
  <si>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</si>
  <si>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</si>
  <si>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</si>
  <si>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</si>
  <si>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</si>
  <si>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</si>
  <si>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</si>
  <si>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</si>
  <si>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</si>
  <si>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</si>
  <si>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</si>
  <si>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</si>
  <si>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</si>
  <si>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</si>
  <si>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</si>
  <si>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</si>
  <si>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</si>
  <si>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</si>
  <si>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</si>
  <si>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</si>
  <si>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</si>
  <si>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</si>
  <si>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</si>
  <si>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</si>
  <si>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</si>
  <si>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</si>
  <si>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</si>
  <si>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</si>
  <si>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</si>
  <si>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</si>
  <si>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</si>
  <si>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</si>
  <si>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</si>
  <si>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</si>
  <si>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</si>
  <si>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</si>
  <si>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</si>
  <si>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</si>
  <si>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</si>
  <si>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</si>
  <si>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</si>
  <si>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</si>
  <si>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</si>
  <si>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</si>
  <si>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</si>
  <si>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</si>
  <si>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</si>
  <si>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</si>
  <si>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</si>
  <si>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</si>
  <si>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</si>
  <si>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</si>
  <si>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</si>
  <si>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</si>
  <si>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</si>
  <si>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</si>
  <si>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</si>
  <si>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</si>
  <si>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</si>
  <si>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</si>
  <si>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</si>
  <si>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</si>
  <si>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</si>
  <si>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</si>
  <si>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</si>
  <si>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</si>
  <si>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</si>
  <si>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</si>
  <si>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</si>
  <si>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</si>
  <si>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</si>
  <si>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</si>
  <si>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</si>
  <si>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</si>
  <si>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</si>
  <si>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</si>
  <si>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</si>
  <si>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</si>
  <si>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</si>
  <si>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</si>
  <si>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</si>
  <si>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</si>
  <si>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</si>
  <si>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</si>
  <si>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</si>
  <si>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</si>
  <si>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</si>
  <si>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</si>
  <si>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</si>
  <si>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</si>
  <si>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</si>
  <si>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</si>
  <si>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</si>
  <si>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</si>
  <si>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</si>
  <si>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</si>
  <si>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</si>
  <si>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</si>
  <si>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</si>
  <si>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</si>
  <si>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</si>
  <si>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</si>
  <si>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</si>
  <si>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</si>
  <si>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</si>
  <si>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</si>
  <si>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</si>
  <si>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</si>
  <si>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</si>
  <si>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</si>
  <si>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</si>
  <si>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</si>
  <si>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</si>
  <si>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</si>
  <si>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</si>
  <si>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</si>
  <si>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</si>
  <si>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</si>
  <si>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</si>
  <si>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</si>
  <si>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</si>
  <si>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</si>
  <si>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</si>
  <si>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</si>
  <si>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</si>
  <si>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</si>
  <si>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</si>
  <si>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</si>
  <si>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</si>
  <si>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</si>
  <si>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</si>
  <si>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</si>
  <si>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</si>
  <si>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</si>
  <si>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</si>
  <si>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</si>
  <si>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</si>
  <si>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</si>
  <si>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</si>
  <si>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</si>
  <si>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</si>
  <si>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</si>
  <si>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</si>
  <si>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</si>
  <si>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</si>
  <si>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</si>
  <si>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</si>
  <si>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</si>
  <si>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</si>
  <si>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</si>
  <si>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</si>
  <si>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</si>
  <si>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</si>
  <si>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</si>
  <si>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</si>
  <si>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</si>
  <si>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</si>
  <si>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</si>
  <si>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</si>
  <si>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</si>
  <si>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</si>
  <si>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</si>
  <si>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</si>
  <si>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</si>
  <si>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</si>
  <si>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</si>
  <si>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</si>
  <si>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</si>
  <si>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</si>
  <si>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</si>
  <si>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</si>
  <si>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</si>
  <si>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</si>
  <si>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</si>
  <si>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</si>
  <si>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</si>
  <si>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</si>
  <si>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</si>
  <si>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</si>
  <si>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</si>
  <si>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</si>
  <si>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</si>
  <si>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</si>
  <si>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</si>
  <si>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</si>
  <si>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</si>
  <si>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</si>
  <si>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</si>
  <si>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</si>
  <si>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</si>
  <si>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</si>
  <si>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</si>
  <si>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</si>
  <si>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</si>
  <si>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</si>
  <si>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</si>
  <si>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</si>
  <si>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</si>
  <si>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</si>
  <si>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</si>
  <si>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</si>
  <si>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</si>
  <si>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</si>
  <si>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</si>
  <si>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</si>
  <si>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</si>
  <si>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</si>
  <si>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</si>
  <si>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</si>
  <si>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</si>
  <si>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</si>
  <si>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</si>
  <si>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</si>
  <si>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</si>
  <si>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</si>
  <si>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</si>
  <si>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</si>
  <si>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</si>
  <si>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</si>
  <si>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</si>
  <si>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</si>
  <si>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</si>
  <si>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</si>
  <si>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</si>
  <si>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</si>
  <si>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</si>
  <si>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</si>
  <si>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</si>
  <si>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</si>
  <si>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</si>
  <si>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</si>
  <si>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</si>
  <si>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</si>
  <si>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</si>
  <si>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</si>
  <si>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</si>
  <si>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</si>
  <si>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</si>
  <si>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</si>
  <si>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</si>
  <si>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</si>
  <si>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</si>
  <si>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</si>
  <si>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</si>
  <si>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</si>
  <si>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</si>
  <si>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</si>
  <si>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</si>
  <si>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</si>
  <si>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</si>
  <si>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</si>
  <si>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</si>
  <si>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</si>
  <si>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</si>
  <si>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</si>
  <si>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</si>
  <si>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</si>
  <si>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</si>
  <si>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</si>
  <si>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</si>
  <si>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</si>
  <si>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</si>
  <si>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</si>
  <si>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</si>
  <si>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</si>
  <si>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</si>
  <si>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</si>
  <si>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</si>
  <si>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</si>
  <si>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</si>
  <si>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</si>
  <si>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</si>
  <si>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</si>
  <si>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</si>
  <si>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</si>
  <si>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</si>
  <si>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</si>
  <si>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</si>
  <si>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</si>
  <si>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</si>
  <si>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</si>
  <si>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</si>
  <si>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</si>
  <si>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</si>
  <si>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</si>
  <si>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</si>
  <si>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</si>
  <si>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</si>
  <si>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</si>
  <si>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</si>
  <si>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</si>
  <si>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</si>
  <si>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</si>
  <si>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</si>
  <si>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</si>
  <si>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</si>
  <si>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</si>
  <si>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</si>
  <si>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</si>
  <si>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</si>
  <si>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</si>
  <si>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</si>
  <si>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</si>
  <si>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</si>
  <si>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</si>
  <si>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</si>
  <si>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</si>
  <si>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</si>
  <si>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</si>
  <si>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</si>
  <si>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</si>
  <si>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</si>
  <si>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</si>
  <si>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</si>
  <si>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</si>
  <si>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</si>
  <si>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</si>
  <si>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</si>
  <si>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</si>
  <si>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</si>
  <si>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</si>
  <si>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</si>
  <si>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</si>
  <si>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</si>
  <si>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</si>
  <si>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</si>
  <si>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</si>
  <si>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</si>
  <si>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</si>
  <si>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</si>
  <si>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</si>
  <si>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</si>
  <si>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</si>
  <si>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</si>
  <si>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</si>
  <si>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</si>
  <si>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</si>
  <si>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</si>
  <si>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</si>
  <si>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</si>
  <si>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</si>
  <si>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</si>
  <si>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</si>
  <si>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</si>
  <si>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</si>
  <si>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</si>
  <si>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</si>
  <si>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</si>
  <si>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</si>
  <si>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</si>
  <si>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</si>
  <si>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</si>
  <si>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</si>
  <si>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</si>
  <si>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</si>
  <si>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</si>
  <si>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</si>
  <si>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</si>
  <si>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</si>
  <si>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</si>
  <si>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</si>
  <si>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</si>
  <si>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</si>
  <si>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</si>
  <si>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</si>
  <si>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</si>
  <si>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</si>
  <si>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</si>
  <si>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</si>
  <si>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</si>
  <si>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</si>
  <si>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</si>
  <si>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</si>
  <si>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</si>
  <si>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</si>
  <si>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</si>
  <si>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</si>
  <si>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</si>
  <si>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</si>
  <si>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</si>
  <si>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</si>
  <si>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</si>
  <si>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</si>
  <si>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</si>
  <si>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</si>
  <si>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</si>
  <si>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</si>
  <si>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</si>
  <si>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</si>
  <si>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</si>
  <si>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</si>
  <si>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</si>
  <si>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</si>
  <si>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</si>
  <si>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</si>
  <si>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</si>
  <si>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</si>
  <si>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</si>
  <si>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</si>
  <si>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</si>
  <si>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</si>
  <si>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</si>
  <si>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</si>
  <si>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</si>
  <si>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</si>
  <si>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</si>
  <si>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</si>
  <si>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</si>
  <si>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</si>
  <si>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</si>
  <si>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</si>
  <si>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</si>
  <si>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</si>
  <si>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</si>
  <si>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</si>
  <si>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</si>
  <si>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</si>
  <si>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</si>
  <si>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</si>
  <si>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</si>
  <si>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</si>
  <si>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</si>
  <si>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</si>
  <si>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</si>
  <si>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</si>
  <si>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</si>
  <si>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</si>
  <si>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</si>
  <si>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</si>
  <si>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</si>
  <si>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</si>
  <si>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</si>
  <si>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</si>
  <si>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</si>
  <si>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</si>
  <si>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</si>
  <si>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</si>
  <si>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</si>
  <si>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</si>
  <si>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</si>
  <si>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</si>
  <si>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</si>
  <si>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</si>
  <si>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</si>
  <si>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</si>
  <si>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</si>
  <si>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</si>
  <si>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</si>
  <si>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</si>
  <si>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</si>
  <si>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</si>
  <si>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</si>
  <si>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</si>
  <si>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</si>
  <si>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</si>
  <si>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</si>
  <si>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</si>
  <si>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</si>
  <si>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</si>
  <si>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</si>
  <si>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</si>
  <si>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</si>
  <si>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</si>
  <si>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</si>
  <si>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</si>
  <si>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</si>
  <si>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</si>
  <si>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</si>
  <si>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</si>
  <si>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</si>
  <si>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</si>
  <si>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</si>
  <si>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</si>
  <si>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</si>
  <si>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</si>
  <si>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</si>
  <si>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</si>
  <si>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</si>
  <si>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</si>
  <si>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</si>
  <si>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</si>
  <si>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</si>
  <si>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</si>
  <si>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</si>
  <si>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</si>
  <si>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</si>
  <si>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</si>
  <si>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</si>
  <si>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</si>
  <si>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</si>
  <si>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</si>
  <si>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</si>
  <si>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</si>
  <si>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</si>
  <si>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</si>
  <si>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</si>
  <si>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</si>
  <si>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</si>
  <si>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</si>
  <si>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</si>
  <si>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</si>
  <si>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</si>
  <si>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</si>
  <si>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</si>
  <si>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</si>
  <si>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</si>
  <si>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</si>
  <si>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</si>
  <si>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</si>
  <si>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</si>
  <si>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</si>
  <si>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</si>
  <si>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</si>
  <si>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</si>
  <si>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</si>
  <si>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</si>
  <si>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</si>
  <si>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</si>
  <si>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</si>
  <si>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</si>
  <si>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</si>
  <si>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</si>
  <si>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</si>
  <si>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</si>
  <si>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</si>
  <si>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</si>
  <si>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</si>
  <si>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</si>
  <si>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</si>
  <si>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</si>
  <si>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</si>
  <si>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</si>
  <si>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</si>
  <si>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</si>
  <si>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</si>
  <si>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</si>
  <si>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</si>
  <si>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</si>
  <si>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</si>
  <si>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</si>
  <si>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</si>
  <si>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</si>
  <si>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</si>
  <si>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</si>
  <si>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</si>
  <si>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</si>
  <si>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</si>
  <si>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</si>
  <si>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</si>
  <si>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</si>
  <si>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</si>
  <si>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</si>
  <si>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</si>
  <si>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</si>
  <si>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</si>
  <si>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</si>
  <si>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</si>
  <si>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</si>
  <si>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</si>
  <si>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</si>
  <si>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</si>
  <si>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</si>
  <si>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</si>
  <si>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</si>
  <si>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</si>
  <si>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</si>
  <si>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</si>
  <si>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</si>
  <si>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</si>
  <si>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</si>
  <si>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</si>
  <si>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</si>
  <si>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</si>
  <si>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</si>
  <si>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</si>
  <si>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</si>
  <si>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</si>
  <si>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</si>
  <si>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</si>
  <si>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</si>
  <si>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</si>
  <si>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</si>
  <si>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</si>
  <si>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</si>
  <si>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</si>
  <si>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</si>
  <si>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</si>
  <si>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</si>
  <si>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</si>
  <si>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</si>
  <si>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</si>
  <si>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</si>
  <si>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</si>
  <si>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</si>
  <si>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</si>
  <si>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</si>
  <si>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</si>
  <si>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</si>
  <si>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</si>
  <si>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</si>
  <si>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</si>
  <si>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</si>
  <si>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</si>
  <si>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</si>
  <si>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</si>
  <si>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</si>
  <si>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</si>
  <si>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</si>
  <si>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</si>
  <si>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</si>
  <si>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</si>
  <si>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</si>
  <si>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</si>
  <si>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</si>
  <si>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</si>
  <si>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</si>
  <si>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</si>
  <si>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</si>
  <si>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</si>
  <si>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</si>
  <si>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</si>
  <si>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</si>
  <si>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</si>
  <si>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</si>
  <si>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</si>
  <si>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</si>
  <si>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</si>
  <si>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</si>
  <si>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</si>
  <si>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</si>
  <si>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</si>
  <si>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</si>
  <si>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</si>
  <si>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</si>
  <si>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</si>
  <si>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</si>
  <si>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</si>
  <si>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</si>
  <si>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</si>
  <si>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</si>
  <si>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</si>
  <si>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</si>
  <si>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</si>
  <si>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</si>
  <si>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</si>
  <si>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</si>
  <si>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</si>
  <si>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</si>
  <si>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</si>
  <si>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</si>
  <si>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</si>
  <si>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</si>
  <si>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</si>
  <si>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</si>
  <si>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</si>
  <si>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</si>
  <si>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</si>
  <si>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</si>
  <si>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</si>
  <si>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</si>
  <si>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</si>
  <si>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</si>
  <si>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</si>
  <si>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</si>
  <si>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</si>
  <si>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</si>
  <si>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</si>
  <si>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</si>
  <si>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</si>
  <si>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</si>
  <si>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</si>
  <si>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</si>
  <si>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</si>
  <si>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</si>
  <si>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</si>
  <si>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</si>
  <si>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</si>
  <si>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</si>
  <si>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</si>
  <si>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</si>
  <si>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</si>
  <si>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</si>
  <si>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</si>
  <si>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</si>
  <si>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</si>
  <si>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</si>
  <si>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</si>
  <si>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</si>
  <si>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</si>
  <si>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</si>
  <si>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</si>
  <si>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</si>
  <si>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</si>
  <si>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</si>
  <si>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</si>
  <si>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</si>
  <si>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</si>
  <si>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</si>
  <si>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</si>
  <si>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</si>
  <si>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</si>
  <si>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</si>
  <si>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</si>
  <si>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</si>
  <si>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</si>
  <si>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</si>
  <si>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</si>
  <si>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</si>
  <si>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</si>
  <si>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</si>
  <si>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</si>
  <si>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</si>
  <si>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</si>
  <si>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</si>
  <si>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</si>
  <si>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</si>
  <si>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</si>
  <si>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</si>
  <si>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</si>
  <si>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</si>
  <si>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</si>
  <si>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</si>
  <si>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</si>
  <si>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</si>
  <si>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</si>
  <si>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</si>
  <si>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</si>
  <si>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</si>
  <si>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</si>
  <si>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</si>
  <si>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</si>
  <si>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</si>
  <si>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</si>
  <si>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</si>
  <si>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</si>
  <si>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</si>
  <si>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</si>
  <si>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</si>
  <si>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</si>
  <si>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</si>
  <si>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</si>
  <si>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</si>
  <si>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</si>
  <si>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</si>
  <si>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</si>
  <si>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</si>
  <si>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</si>
  <si>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</si>
  <si>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</si>
  <si>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</si>
  <si>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</si>
  <si>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</si>
  <si>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</si>
  <si>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</si>
  <si>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</si>
  <si>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</si>
  <si>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</si>
  <si>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</si>
  <si>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</si>
  <si>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</si>
  <si>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</si>
  <si>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</si>
  <si>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</si>
  <si>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</si>
  <si>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</si>
  <si>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</si>
  <si>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</si>
  <si>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</si>
  <si>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</si>
  <si>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</si>
  <si>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</si>
  <si>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</si>
  <si>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</si>
  <si>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</si>
  <si>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</si>
  <si>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</si>
  <si>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</si>
  <si>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</si>
  <si>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</si>
  <si>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</si>
  <si>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</si>
  <si>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</si>
  <si>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</si>
  <si>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</si>
  <si>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</si>
  <si>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</si>
  <si>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</si>
  <si>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</si>
  <si>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</si>
  <si>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</si>
  <si>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</si>
  <si>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</si>
  <si>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</si>
  <si>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</si>
  <si>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</si>
  <si>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</si>
  <si>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</si>
  <si>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</si>
  <si>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</si>
  <si>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</si>
  <si>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</si>
  <si>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</si>
  <si>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</si>
  <si>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</si>
  <si>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</si>
  <si>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</si>
  <si>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</si>
  <si>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</si>
  <si>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</si>
  <si>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</si>
  <si>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</si>
  <si>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</si>
  <si>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</si>
  <si>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</si>
  <si>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</si>
  <si>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</si>
  <si>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</si>
  <si>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</si>
  <si>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</si>
  <si>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</si>
  <si>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</si>
  <si>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</si>
  <si>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</si>
  <si>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</si>
  <si>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</si>
  <si>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</si>
  <si>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</si>
  <si>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</si>
  <si>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</si>
  <si>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</si>
  <si>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</si>
  <si>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</si>
  <si>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</si>
  <si>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</si>
  <si>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</si>
  <si>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</si>
  <si>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</si>
  <si>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</si>
  <si>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</si>
  <si>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</si>
  <si>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</si>
  <si>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</si>
  <si>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</si>
  <si>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</si>
  <si>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</si>
  <si>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</si>
  <si>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</si>
  <si>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</si>
  <si>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</si>
  <si>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</si>
  <si>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</si>
  <si>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</si>
  <si>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</si>
  <si>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</si>
  <si>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</si>
  <si>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</si>
  <si>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</si>
  <si>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</si>
  <si>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</si>
  <si>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</si>
  <si>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</si>
  <si>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</si>
  <si>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</si>
  <si>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</si>
  <si>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</si>
  <si>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</si>
  <si>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</si>
  <si>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</si>
  <si>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</si>
  <si>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</si>
  <si>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</si>
  <si>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</si>
  <si>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</si>
  <si>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</si>
  <si>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</si>
  <si>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</si>
  <si>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</si>
  <si>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</si>
  <si>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</si>
  <si>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</si>
  <si>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</si>
  <si>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</si>
  <si>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</si>
  <si>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</si>
  <si>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</si>
  <si>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</si>
  <si>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</si>
  <si>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</si>
  <si>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</si>
  <si>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</si>
  <si>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</si>
  <si>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</si>
  <si>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</si>
  <si>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</si>
  <si>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</si>
  <si>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</si>
  <si>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</si>
  <si>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</si>
  <si>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</si>
  <si>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</si>
  <si>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</si>
  <si>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</si>
  <si>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</si>
  <si>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</si>
  <si>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</si>
  <si>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</si>
  <si>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</si>
  <si>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</si>
  <si>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</si>
  <si>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</si>
  <si>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</si>
  <si>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</si>
  <si>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</si>
  <si>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</si>
  <si>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</si>
  <si>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</si>
  <si>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</si>
  <si>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</si>
  <si>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</si>
  <si>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</si>
  <si>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</si>
  <si>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</si>
  <si>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</si>
  <si>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</si>
  <si>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</si>
  <si>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</si>
  <si>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</si>
  <si>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</si>
  <si>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</si>
  <si>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</si>
  <si>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</si>
  <si>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</si>
  <si>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</si>
  <si>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</si>
  <si>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</si>
  <si>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</si>
  <si>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</si>
  <si>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</si>
  <si>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</si>
  <si>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</si>
  <si>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</si>
  <si>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</si>
  <si>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</si>
  <si>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</si>
  <si>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</si>
  <si>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</si>
  <si>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</si>
  <si>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</si>
  <si>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</si>
  <si>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</si>
  <si>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</si>
  <si>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</si>
  <si>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</si>
  <si>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</si>
  <si>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</si>
  <si>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</si>
  <si>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</si>
  <si>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</si>
  <si>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</si>
  <si>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</si>
  <si>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</si>
  <si>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</si>
  <si>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</si>
  <si>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</si>
  <si>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</si>
  <si>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</si>
  <si>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</si>
  <si>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</si>
  <si>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</si>
  <si>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</si>
  <si>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</si>
  <si>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</si>
  <si>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</si>
  <si>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</si>
  <si>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</si>
  <si>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</si>
  <si>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</si>
  <si>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</si>
  <si>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</si>
  <si>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</si>
  <si>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</si>
  <si>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</si>
  <si>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</si>
  <si>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</si>
  <si>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</si>
  <si>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</si>
  <si>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</si>
  <si>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</si>
  <si>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</si>
  <si>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</si>
  <si>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</si>
  <si>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</si>
  <si>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</si>
  <si>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</si>
  <si>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</si>
  <si>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</si>
  <si>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</si>
  <si>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</si>
  <si>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</si>
  <si>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</si>
  <si>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</si>
  <si>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</si>
  <si>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</si>
  <si>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</si>
  <si>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</si>
  <si>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</si>
  <si>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</si>
  <si>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</si>
  <si>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</si>
  <si>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</si>
  <si>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</si>
  <si>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</si>
  <si>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</si>
  <si>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</si>
  <si>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</si>
  <si>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</si>
  <si>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</si>
  <si>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</si>
  <si>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</si>
  <si>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</si>
  <si>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</si>
  <si>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</si>
  <si>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</si>
  <si>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</si>
  <si>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</si>
  <si>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</si>
  <si>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</si>
  <si>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</si>
  <si>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</si>
  <si>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</si>
  <si>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</si>
  <si>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</si>
  <si>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</si>
  <si>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</si>
  <si>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</si>
  <si>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</si>
  <si>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</si>
  <si>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</si>
  <si>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</si>
  <si>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</si>
  <si>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</si>
  <si>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</si>
  <si>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</si>
  <si>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</si>
  <si>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</si>
  <si>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</si>
  <si>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</si>
  <si>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</si>
  <si>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</si>
  <si>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</si>
  <si>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</si>
  <si>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</si>
  <si>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</si>
  <si>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</si>
  <si>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</si>
  <si>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</si>
  <si>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</si>
  <si>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</si>
  <si>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</si>
  <si>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</si>
  <si>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</si>
  <si>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</si>
  <si>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</si>
  <si>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</si>
  <si>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</si>
  <si>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</si>
  <si>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</si>
  <si>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</si>
  <si>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</si>
  <si>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</si>
  <si>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</si>
  <si>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</si>
  <si>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</si>
  <si>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</si>
  <si>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</si>
  <si>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</si>
  <si>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</si>
  <si>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</si>
  <si>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</si>
  <si>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</si>
  <si>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</si>
  <si>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</si>
  <si>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</si>
  <si>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</si>
  <si>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</si>
  <si>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</si>
  <si>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</si>
  <si>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</si>
  <si>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</si>
  <si>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</si>
  <si>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</si>
  <si>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</si>
  <si>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</si>
  <si>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</si>
  <si>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</si>
  <si>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</si>
  <si>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</si>
  <si>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</si>
  <si>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</si>
  <si>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</si>
  <si>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</si>
  <si>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</si>
  <si>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</si>
  <si>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</si>
  <si>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</si>
  <si>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</si>
  <si>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</si>
  <si>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</si>
  <si>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</si>
  <si>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</si>
  <si>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</si>
  <si>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</si>
  <si>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</si>
  <si>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</si>
  <si>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</si>
  <si>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</si>
  <si>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</si>
  <si>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</si>
  <si>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</si>
  <si>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</si>
  <si>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</si>
  <si>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</si>
  <si>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</si>
  <si>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</si>
  <si>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</si>
  <si>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</si>
  <si>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</si>
  <si>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</si>
  <si>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</si>
  <si>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</si>
  <si>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</si>
  <si>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</si>
  <si>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</si>
  <si>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</si>
  <si>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</si>
  <si>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</si>
  <si>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</si>
  <si>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</si>
  <si>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</si>
  <si>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</si>
  <si>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</si>
  <si>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</si>
  <si>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</si>
  <si>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</si>
  <si>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</si>
  <si>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</si>
  <si>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</si>
  <si>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</si>
  <si>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</si>
  <si>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</si>
  <si>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</si>
  <si>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</si>
  <si>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</si>
  <si>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</si>
  <si>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</si>
  <si>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</si>
  <si>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</si>
  <si>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</si>
  <si>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</si>
  <si>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</si>
  <si>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</si>
  <si>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</si>
  <si>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</si>
  <si>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</si>
  <si>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</si>
  <si>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</si>
  <si>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</si>
  <si>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</si>
  <si>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</si>
  <si>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</si>
  <si>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</si>
  <si>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</si>
  <si>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</si>
  <si>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</si>
  <si>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</si>
  <si>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</si>
  <si>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</si>
  <si>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</si>
  <si>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</si>
  <si>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</si>
  <si>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</si>
  <si>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</si>
  <si>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</si>
  <si>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</si>
  <si>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</si>
  <si>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</si>
  <si>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</si>
  <si>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</si>
  <si>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</si>
  <si>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</si>
  <si>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</si>
  <si>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</si>
  <si>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</si>
  <si>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</si>
  <si>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</si>
  <si>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</si>
  <si>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</si>
  <si>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</si>
  <si>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</si>
  <si>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</si>
  <si>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</si>
  <si>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</si>
  <si>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</si>
  <si>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</si>
  <si>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</si>
  <si>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</si>
  <si>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</si>
  <si>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</si>
  <si>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</si>
  <si>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</si>
  <si>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</si>
  <si>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</si>
  <si>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</si>
  <si>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</si>
  <si>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</si>
  <si>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</si>
  <si>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</si>
  <si>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</si>
  <si>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</si>
  <si>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</si>
  <si>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</si>
  <si>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</si>
  <si>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</si>
  <si>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</si>
  <si>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</si>
  <si>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</si>
  <si>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</si>
  <si>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</si>
  <si>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</si>
  <si>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</si>
  <si>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</si>
  <si>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</si>
  <si>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</si>
  <si>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</si>
  <si>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</si>
  <si>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</si>
  <si>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</si>
  <si>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</si>
  <si>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</si>
  <si>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</si>
  <si>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</si>
  <si>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</si>
  <si>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</si>
  <si>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</si>
  <si>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</si>
  <si>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</si>
  <si>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</si>
  <si>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</si>
  <si>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</si>
  <si>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</si>
  <si>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</si>
  <si>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</si>
  <si>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</si>
  <si>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</si>
  <si>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</si>
  <si>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</si>
  <si>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</si>
  <si>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</si>
  <si>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</si>
  <si>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</si>
  <si>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</si>
  <si>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</si>
  <si>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</si>
  <si>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</si>
  <si>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</si>
  <si>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</si>
  <si>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</si>
  <si>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</si>
  <si>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</si>
  <si>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</si>
  <si>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</si>
  <si>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</si>
  <si>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</si>
  <si>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</si>
  <si>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</si>
  <si>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</si>
  <si>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</si>
  <si>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</si>
  <si>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</si>
  <si>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</si>
  <si>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</si>
  <si>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</si>
  <si>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</si>
  <si>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</si>
  <si>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</si>
  <si>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</si>
  <si>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</si>
  <si>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</si>
  <si>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</si>
  <si>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</si>
  <si>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</si>
  <si>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</si>
  <si>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</si>
  <si>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</si>
  <si>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</si>
  <si>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</si>
  <si>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</si>
  <si>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</si>
  <si>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</si>
  <si>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</si>
  <si>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</si>
  <si>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</si>
  <si>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</si>
  <si>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</si>
  <si>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</si>
  <si>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</si>
  <si>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</si>
  <si>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</si>
  <si>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</si>
  <si>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</si>
  <si>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</si>
  <si>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</si>
  <si>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</si>
  <si>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</si>
  <si>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</si>
  <si>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</si>
  <si>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</si>
  <si>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</si>
  <si>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</si>
  <si>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</si>
  <si>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</si>
  <si>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</si>
  <si>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</si>
  <si>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</si>
  <si>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</si>
  <si>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</si>
  <si>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</si>
  <si>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</si>
  <si>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</si>
  <si>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</si>
  <si>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</si>
  <si>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</si>
  <si>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</si>
  <si>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</si>
  <si>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</si>
  <si>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</si>
  <si>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</si>
  <si>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</si>
  <si>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</si>
  <si>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</si>
  <si>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</si>
  <si>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</si>
  <si>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</si>
  <si>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</si>
  <si>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</si>
  <si>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</si>
  <si>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</si>
  <si>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</si>
  <si>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</si>
  <si>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</si>
  <si>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</si>
  <si>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</si>
  <si>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</si>
  <si>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</si>
  <si>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</si>
  <si>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</si>
  <si>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</si>
  <si>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</si>
  <si>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</si>
  <si>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</si>
  <si>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</si>
  <si>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</si>
  <si>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</si>
  <si>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</si>
  <si>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</si>
  <si>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</si>
  <si>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</si>
  <si>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</si>
  <si>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</si>
  <si>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</si>
  <si>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</si>
  <si>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</si>
  <si>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</si>
  <si>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</si>
  <si>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</si>
  <si>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</si>
  <si>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</si>
  <si>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</si>
  <si>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</si>
  <si>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</si>
  <si>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</si>
  <si>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</si>
  <si>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</si>
  <si>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</si>
  <si>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</si>
  <si>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</si>
  <si>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</si>
  <si>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</si>
  <si>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</si>
  <si>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</si>
  <si>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</si>
  <si>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</si>
  <si>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</si>
  <si>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</si>
  <si>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</si>
  <si>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</si>
  <si>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</si>
  <si>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</si>
  <si>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</si>
  <si>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</si>
  <si>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</si>
  <si>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</si>
  <si>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</si>
  <si>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</si>
  <si>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</si>
  <si>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</si>
  <si>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</si>
  <si>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</si>
  <si>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</si>
  <si>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</si>
  <si>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</si>
  <si>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</si>
  <si>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</si>
  <si>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</si>
  <si>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</si>
  <si>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</si>
  <si>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</si>
  <si>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</si>
  <si>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</si>
  <si>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</si>
  <si>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</si>
  <si>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</si>
  <si>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</si>
  <si>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</si>
  <si>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</si>
  <si>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</si>
  <si>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</si>
  <si>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</si>
  <si>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</si>
  <si>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</si>
  <si>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</si>
  <si>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</si>
  <si>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</si>
  <si>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</si>
  <si>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</si>
  <si>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</si>
  <si>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</si>
  <si>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</si>
  <si>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</si>
  <si>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</si>
  <si>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</si>
  <si>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</si>
  <si>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</si>
  <si>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</si>
  <si>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</si>
  <si>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</si>
  <si>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</si>
  <si>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</si>
  <si>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</si>
  <si>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</si>
  <si>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</si>
  <si>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</si>
  <si>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</si>
  <si>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</si>
  <si>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</si>
  <si>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</si>
  <si>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</si>
  <si>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</si>
  <si>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</si>
  <si>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</si>
  <si>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</si>
  <si>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</si>
  <si>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</si>
  <si>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</si>
  <si>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</si>
  <si>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</si>
  <si>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</si>
  <si>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</si>
  <si>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</si>
  <si>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</si>
  <si>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</si>
  <si>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</si>
  <si>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</si>
  <si>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</si>
  <si>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</si>
  <si>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</si>
  <si>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</si>
  <si>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</si>
  <si>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</si>
  <si>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</si>
  <si>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</si>
  <si>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</si>
  <si>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</si>
  <si>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</si>
  <si>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</si>
  <si>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</si>
  <si>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</si>
  <si>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</si>
  <si>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</si>
  <si>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</si>
  <si>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</si>
  <si>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</si>
  <si>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</si>
  <si>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</si>
  <si>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</si>
  <si>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</si>
  <si>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</si>
  <si>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</si>
  <si>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</si>
  <si>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</si>
  <si>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</si>
  <si>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</si>
  <si>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</si>
  <si>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</si>
  <si>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</si>
  <si>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</si>
  <si>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</si>
  <si>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</si>
  <si>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</si>
  <si>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</si>
  <si>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</si>
  <si>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</si>
  <si>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</si>
  <si>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</si>
  <si>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</si>
  <si>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</si>
  <si>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</si>
  <si>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</si>
  <si>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</si>
  <si>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</si>
  <si>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</si>
  <si>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</si>
  <si>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</si>
  <si>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</si>
  <si>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</si>
  <si>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</si>
  <si>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</si>
  <si>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</si>
  <si>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</si>
  <si>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</si>
  <si>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</si>
  <si>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</si>
  <si>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</si>
  <si>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</si>
  <si>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</si>
  <si>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</si>
  <si>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</si>
  <si>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</si>
  <si>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</si>
  <si>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</si>
  <si>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</si>
  <si>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</si>
  <si>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</si>
  <si>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</si>
  <si>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</si>
  <si>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</si>
  <si>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</si>
  <si>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</si>
  <si>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</si>
  <si>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</si>
  <si>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</si>
  <si>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</si>
  <si>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</si>
  <si>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</si>
  <si>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</si>
  <si>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</si>
  <si>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</si>
  <si>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</si>
  <si>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</si>
  <si>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</si>
  <si>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</si>
  <si>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</si>
  <si>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</si>
  <si>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</si>
  <si>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</si>
  <si>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</si>
  <si>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</si>
  <si>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</si>
  <si>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</si>
  <si>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</si>
  <si>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</si>
  <si>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</si>
  <si>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</si>
  <si>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</si>
  <si>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</si>
  <si>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</si>
  <si>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</si>
  <si>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</si>
  <si>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</si>
  <si>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</si>
  <si>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</si>
  <si>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</si>
  <si>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</si>
  <si>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</si>
  <si>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</si>
  <si>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</si>
  <si>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</si>
  <si>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</si>
  <si>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</si>
  <si>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</si>
  <si>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</si>
  <si>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</si>
  <si>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</si>
  <si>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</si>
  <si>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</si>
  <si>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</si>
  <si>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</si>
  <si>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</si>
  <si>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</si>
  <si>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</si>
  <si>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</si>
  <si>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</si>
  <si>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</si>
  <si>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</si>
  <si>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</si>
  <si>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</si>
  <si>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</si>
  <si>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</si>
  <si>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</si>
  <si>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</si>
  <si>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</si>
  <si>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</si>
  <si>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</si>
  <si>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</si>
  <si>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</si>
  <si>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</si>
  <si>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</si>
  <si>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</si>
  <si>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</si>
  <si>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</si>
  <si>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</si>
  <si>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</si>
  <si>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</si>
  <si>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</si>
  <si>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</si>
  <si>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</si>
  <si>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</si>
  <si>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</si>
  <si>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</si>
  <si>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</si>
  <si>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</si>
  <si>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</si>
  <si>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</si>
  <si>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</si>
  <si>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</si>
  <si>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</si>
  <si>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</si>
  <si>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</si>
  <si>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</si>
  <si>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</si>
  <si>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</si>
  <si>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</si>
  <si>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</si>
  <si>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</si>
  <si>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</si>
  <si>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</si>
  <si>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</si>
  <si>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</si>
  <si>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</si>
  <si>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</si>
  <si>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</si>
  <si>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</si>
  <si>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</si>
  <si>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</si>
  <si>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</si>
  <si>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</si>
  <si>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</si>
  <si>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</si>
  <si>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</si>
  <si>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</si>
  <si>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</si>
  <si>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</si>
  <si>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</si>
  <si>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</si>
  <si>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</si>
  <si>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</si>
  <si>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</si>
  <si>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</si>
  <si>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</si>
  <si>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</si>
  <si>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</si>
  <si>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</si>
  <si>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</si>
  <si>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</si>
  <si>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</si>
  <si>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</si>
  <si>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</si>
  <si>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</si>
  <si>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</si>
  <si>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</si>
  <si>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</si>
  <si>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</si>
  <si>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</si>
  <si>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</si>
  <si>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</si>
  <si>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</si>
  <si>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</si>
  <si>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</si>
  <si>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</si>
  <si>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</si>
  <si>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</si>
  <si>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</si>
  <si>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</si>
  <si>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</si>
  <si>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</si>
  <si>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</si>
  <si>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</si>
  <si>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</si>
  <si>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</si>
  <si>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</si>
  <si>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</si>
  <si>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</si>
  <si>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</si>
  <si>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</si>
  <si>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</si>
  <si>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</si>
  <si>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</si>
  <si>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</si>
  <si>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</si>
  <si>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</si>
  <si>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</si>
  <si>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</si>
  <si>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</si>
  <si>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</si>
  <si>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</si>
  <si>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</si>
  <si>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</si>
  <si>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</si>
  <si>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</si>
  <si>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</si>
  <si>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</si>
  <si>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</si>
  <si>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</si>
  <si>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</si>
  <si>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</si>
  <si>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</si>
  <si>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</si>
  <si>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</si>
  <si>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</si>
  <si>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</si>
  <si>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</si>
  <si>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</si>
  <si>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</si>
  <si>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</si>
  <si>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</si>
  <si>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</si>
  <si>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</si>
  <si>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</si>
  <si>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</si>
  <si>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</si>
  <si>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</si>
  <si>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</si>
  <si>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</si>
  <si>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</si>
  <si>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</si>
  <si>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</si>
  <si>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</si>
  <si>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</si>
  <si>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</si>
  <si>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</si>
  <si>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</si>
  <si>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</si>
  <si>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</si>
  <si>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</si>
  <si>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</si>
  <si>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</si>
  <si>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</si>
  <si>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</si>
  <si>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</si>
  <si>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</si>
  <si>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</si>
  <si>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</si>
  <si>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</si>
  <si>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</si>
  <si>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</si>
  <si>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</si>
  <si>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</si>
  <si>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</si>
  <si>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</si>
  <si>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</si>
  <si>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</si>
  <si>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</si>
  <si>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</si>
  <si>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</si>
  <si>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</si>
  <si>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</si>
  <si>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</si>
  <si>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</si>
  <si>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</si>
  <si>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</si>
  <si>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</si>
  <si>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</si>
  <si>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</si>
  <si>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</si>
  <si>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</si>
  <si>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</si>
  <si>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</si>
  <si>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</si>
  <si>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</si>
  <si>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</si>
  <si>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</si>
  <si>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</si>
  <si>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</si>
  <si>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</si>
  <si>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</si>
  <si>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</si>
  <si>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</si>
  <si>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</si>
  <si>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</si>
  <si>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</si>
  <si>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</si>
  <si>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</si>
  <si>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</si>
  <si>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</si>
  <si>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</si>
  <si>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</si>
  <si>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</si>
  <si>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</si>
  <si>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</si>
  <si>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</si>
  <si>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</si>
  <si>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</si>
  <si>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</si>
  <si>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</si>
  <si>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</si>
  <si>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</si>
  <si>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</si>
  <si>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</si>
  <si>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</si>
  <si>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</si>
  <si>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</si>
  <si>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</si>
  <si>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</si>
  <si>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</si>
  <si>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</si>
  <si>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</si>
  <si>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</si>
  <si>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</si>
  <si>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</si>
  <si>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</si>
  <si>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</si>
  <si>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</si>
  <si>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</si>
  <si>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</si>
  <si>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</si>
  <si>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</si>
  <si>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</si>
  <si>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</si>
  <si>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</si>
  <si>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</si>
  <si>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</si>
  <si>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</si>
  <si>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</si>
  <si>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</si>
  <si>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</si>
  <si>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</si>
  <si>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</si>
  <si>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</si>
  <si>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</si>
  <si>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</si>
  <si>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</si>
  <si>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</si>
  <si>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</si>
  <si>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</si>
  <si>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</si>
  <si>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</si>
  <si>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</si>
  <si>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</si>
  <si>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</si>
  <si>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</si>
  <si>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</si>
  <si>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</si>
  <si>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</si>
  <si>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</si>
  <si>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</si>
  <si>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</si>
  <si>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</si>
  <si>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</si>
  <si>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</si>
  <si>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</si>
  <si>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</si>
  <si>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</si>
  <si>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</si>
  <si>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</si>
  <si>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</si>
  <si>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</si>
  <si>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</si>
  <si>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</si>
  <si>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</si>
  <si>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</si>
  <si>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</si>
  <si>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</si>
  <si>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</si>
  <si>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</si>
  <si>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</si>
  <si>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</si>
  <si>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</si>
  <si>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</si>
  <si>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</si>
  <si>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</si>
  <si>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</si>
  <si>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</si>
  <si>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</si>
  <si>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</si>
  <si>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</si>
  <si>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</si>
  <si>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</si>
  <si>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</si>
  <si>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</si>
  <si>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</si>
  <si>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</si>
  <si>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</si>
  <si>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</si>
  <si>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</si>
  <si>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</si>
  <si>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</si>
  <si>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</si>
  <si>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</si>
  <si>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</si>
  <si>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</si>
  <si>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</si>
  <si>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</si>
  <si>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</si>
  <si>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</si>
  <si>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</si>
  <si>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</si>
  <si>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</si>
  <si>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</si>
  <si>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</si>
  <si>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</si>
  <si>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</si>
  <si>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</si>
  <si>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</si>
  <si>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</si>
  <si>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</si>
  <si>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</si>
  <si>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</si>
  <si>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</si>
  <si>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</si>
  <si>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</si>
  <si>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</si>
  <si>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</si>
  <si>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</si>
  <si>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</si>
  <si>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</si>
  <si>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</si>
  <si>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</si>
  <si>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</si>
  <si>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</si>
  <si>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</si>
  <si>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</si>
  <si>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</si>
  <si>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</si>
  <si>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</si>
  <si>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</si>
  <si>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</si>
  <si>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</si>
  <si>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</si>
  <si>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</si>
  <si>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</si>
  <si>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</si>
  <si>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</si>
  <si>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</si>
  <si>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</si>
  <si>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</si>
  <si>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</si>
  <si>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</si>
  <si>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</si>
  <si>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</si>
  <si>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</si>
  <si>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</si>
  <si>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</si>
  <si>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</si>
  <si>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</si>
  <si>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</si>
  <si>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</si>
  <si>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</si>
  <si>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</si>
  <si>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</si>
  <si>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</si>
  <si>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</si>
  <si>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</si>
  <si>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</si>
  <si>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</si>
  <si>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</si>
  <si>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</si>
  <si>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</si>
  <si>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</si>
  <si>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</si>
  <si>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</si>
  <si>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</si>
  <si>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</si>
  <si>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</si>
  <si>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</si>
  <si>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</si>
  <si>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</si>
  <si>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</si>
  <si>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</si>
  <si>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</si>
  <si>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</si>
  <si>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</si>
  <si>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</si>
  <si>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</si>
  <si>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</si>
  <si>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</si>
  <si>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</si>
  <si>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</si>
  <si>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</si>
  <si>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</si>
  <si>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</si>
  <si>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</si>
  <si>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</si>
  <si>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</si>
  <si>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</si>
  <si>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</si>
  <si>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</si>
  <si>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</si>
  <si>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</si>
  <si>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</si>
  <si>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</si>
  <si>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</si>
  <si>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</si>
  <si>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</si>
  <si>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</si>
  <si>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</si>
  <si>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</si>
  <si>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</si>
  <si>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</si>
  <si>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</si>
  <si>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</si>
  <si>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</si>
  <si>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</si>
  <si>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</si>
  <si>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</si>
  <si>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</si>
  <si>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</si>
  <si>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</si>
  <si>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</si>
  <si>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</si>
  <si>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</si>
  <si>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</si>
  <si>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</si>
  <si>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</si>
  <si>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</si>
  <si>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</si>
  <si>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</si>
  <si>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</si>
  <si>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</si>
  <si>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</si>
  <si>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</si>
  <si>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</si>
  <si>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</si>
  <si>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</si>
  <si>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</si>
  <si>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</si>
  <si>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</si>
  <si>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</si>
  <si>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</si>
  <si>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</si>
  <si>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</si>
  <si>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</si>
  <si>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</si>
  <si>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</si>
  <si>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</si>
  <si>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</si>
  <si>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</si>
  <si>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</si>
  <si>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</si>
  <si>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</si>
  <si>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</si>
  <si>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</si>
  <si>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</si>
  <si>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</si>
  <si>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</si>
  <si>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</si>
  <si>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</si>
  <si>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</si>
  <si>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</si>
  <si>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</si>
  <si>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</si>
  <si>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</si>
  <si>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</si>
  <si>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</si>
  <si>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</si>
  <si>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</si>
  <si>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</si>
  <si>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</si>
  <si>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</si>
  <si>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</si>
  <si>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</si>
  <si>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</si>
  <si>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</si>
  <si>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</si>
  <si>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</si>
  <si>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</si>
  <si>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</si>
  <si>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</si>
  <si>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</si>
  <si>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</si>
  <si>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</si>
  <si>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</si>
  <si>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</si>
  <si>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</si>
  <si>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</si>
  <si>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</si>
  <si>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</si>
  <si>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</si>
  <si>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</si>
  <si>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</si>
  <si>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</si>
  <si>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</si>
  <si>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</si>
  <si>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</si>
  <si>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</si>
  <si>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</si>
  <si>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</si>
  <si>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</si>
  <si>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</si>
  <si>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</si>
  <si>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</si>
  <si>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</si>
  <si>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</si>
  <si>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</si>
  <si>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</si>
  <si>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</si>
  <si>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</si>
  <si>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</si>
  <si>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</si>
  <si>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</si>
  <si>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</si>
  <si>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</si>
  <si>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</si>
  <si>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</si>
  <si>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</si>
  <si>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</si>
  <si>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</si>
  <si>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</si>
  <si>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</si>
  <si>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</si>
  <si>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</si>
  <si>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</si>
  <si>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</si>
  <si>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</si>
  <si>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</si>
  <si>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</si>
  <si>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</si>
  <si>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</si>
  <si>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</si>
  <si>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</si>
  <si>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</si>
  <si>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</si>
  <si>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</si>
  <si>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</si>
  <si>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</si>
  <si>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</si>
  <si>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</si>
  <si>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</si>
  <si>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</si>
  <si>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</si>
  <si>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</si>
  <si>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</si>
  <si>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</si>
  <si>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</si>
  <si>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</si>
  <si>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</si>
  <si>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</si>
  <si>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</si>
  <si>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</si>
  <si>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</si>
  <si>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</si>
  <si>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</si>
  <si>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</si>
  <si>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</si>
  <si>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</si>
  <si>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</si>
  <si>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</si>
  <si>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</si>
  <si>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</si>
  <si>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</si>
  <si>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</si>
  <si>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</si>
  <si>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</si>
  <si>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</si>
  <si>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</si>
  <si>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</si>
  <si>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</si>
  <si>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</si>
  <si>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</si>
  <si>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</si>
  <si>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</si>
  <si>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</si>
  <si>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</si>
  <si>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</si>
  <si>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</si>
  <si>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</si>
  <si>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</si>
  <si>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</si>
  <si>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</si>
  <si>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</si>
  <si>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</si>
  <si>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</si>
  <si>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</si>
  <si>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</si>
  <si>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</si>
  <si>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</si>
  <si>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</si>
  <si>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</si>
  <si>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</si>
  <si>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</si>
  <si>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</si>
  <si>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</si>
  <si>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</si>
  <si>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</si>
  <si>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</si>
  <si>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</si>
  <si>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</si>
  <si>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</si>
  <si>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</si>
  <si>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</si>
  <si>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</si>
  <si>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</si>
  <si>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</si>
  <si>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</si>
  <si>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</si>
  <si>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</si>
  <si>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</si>
  <si>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</si>
  <si>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</si>
  <si>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</si>
  <si>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</si>
  <si>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</si>
  <si>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</si>
  <si>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</si>
  <si>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</si>
  <si>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</si>
  <si>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</si>
  <si>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</si>
  <si>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</si>
  <si>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</si>
  <si>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</si>
  <si>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</si>
  <si>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</si>
  <si>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</si>
  <si>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</si>
  <si>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</si>
  <si>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</si>
  <si>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</si>
  <si>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</si>
  <si>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</si>
  <si>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</si>
  <si>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</si>
  <si>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</si>
  <si>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</si>
  <si>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</si>
  <si>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</si>
  <si>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</si>
  <si>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</si>
  <si>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</si>
  <si>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</si>
  <si>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</si>
  <si>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</si>
  <si>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</si>
  <si>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</si>
  <si>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</si>
  <si>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</si>
  <si>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</si>
  <si>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</si>
  <si>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</si>
  <si>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</si>
  <si>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</si>
  <si>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</si>
  <si>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</si>
  <si>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</si>
  <si>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</si>
  <si>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</si>
  <si>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</si>
  <si>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</si>
  <si>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</si>
  <si>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</si>
  <si>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</si>
  <si>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</si>
  <si>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</si>
  <si>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</si>
  <si>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</si>
  <si>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</si>
  <si>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</si>
  <si>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</si>
  <si>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</si>
  <si>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</si>
  <si>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</si>
  <si>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</si>
  <si>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</si>
  <si>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</si>
  <si>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</si>
  <si>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</si>
  <si>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</si>
  <si>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</si>
  <si>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</si>
  <si>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</si>
  <si>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</si>
  <si>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</si>
  <si>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</si>
  <si>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</si>
  <si>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</si>
  <si>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</si>
  <si>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</si>
  <si>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</si>
  <si>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</si>
  <si>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</si>
  <si>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</si>
  <si>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</si>
  <si>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</si>
  <si>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</si>
  <si>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</si>
  <si>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</si>
  <si>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</si>
  <si>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</si>
  <si>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</si>
  <si>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</si>
  <si>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</si>
  <si>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</si>
  <si>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</si>
  <si>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</si>
  <si>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</si>
  <si>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</si>
  <si>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</si>
  <si>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</si>
  <si>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</si>
  <si>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</si>
  <si>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</si>
  <si>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</si>
  <si>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</si>
  <si>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</si>
  <si>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</si>
  <si>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</si>
  <si>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</si>
  <si>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</si>
  <si>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</si>
  <si>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</si>
  <si>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</si>
  <si>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</si>
  <si>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</si>
  <si>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</si>
  <si>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</si>
  <si>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</si>
  <si>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</si>
  <si>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</si>
  <si>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</si>
  <si>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</si>
  <si>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</si>
  <si>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</si>
  <si>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</si>
  <si>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</si>
  <si>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</si>
  <si>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</si>
  <si>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</si>
  <si>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</si>
  <si>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</si>
  <si>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</si>
  <si>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</si>
  <si>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</si>
  <si>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</si>
  <si>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</si>
  <si>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</si>
  <si>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</si>
  <si>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</si>
  <si>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</si>
  <si>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</si>
  <si>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</si>
  <si>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</si>
  <si>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</si>
  <si>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</si>
  <si>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</si>
  <si>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</si>
  <si>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</si>
  <si>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</si>
  <si>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</si>
  <si>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</si>
  <si>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</si>
  <si>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</si>
  <si>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</si>
  <si>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</si>
  <si>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</si>
  <si>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</si>
  <si>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</si>
  <si>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</si>
  <si>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</si>
  <si>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</si>
  <si>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</si>
  <si>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</si>
  <si>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</si>
  <si>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</si>
  <si>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</si>
  <si>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</si>
  <si>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</si>
  <si>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</si>
  <si>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</si>
  <si>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</si>
  <si>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</si>
  <si>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</si>
  <si>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</si>
  <si>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</si>
  <si>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</si>
  <si>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</si>
  <si>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</si>
  <si>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</si>
  <si>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</si>
  <si>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</si>
  <si>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</si>
  <si>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</si>
  <si>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</si>
  <si>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</si>
  <si>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</si>
  <si>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</si>
  <si>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</si>
  <si>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</si>
  <si>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</si>
  <si>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</si>
  <si>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</si>
  <si>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</si>
  <si>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</si>
  <si>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</si>
  <si>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</si>
  <si>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</si>
  <si>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</si>
  <si>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</si>
  <si>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</si>
  <si>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</si>
  <si>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</si>
  <si>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</si>
  <si>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</si>
  <si>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</si>
  <si>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</si>
  <si>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</si>
  <si>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</si>
  <si>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</si>
  <si>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</si>
  <si>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</si>
  <si>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</si>
  <si>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</si>
  <si>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</si>
  <si>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</si>
  <si>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</si>
  <si>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</si>
  <si>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</si>
  <si>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</si>
  <si>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</si>
  <si>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</si>
  <si>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</si>
  <si>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</si>
  <si>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</si>
  <si>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</si>
  <si>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</si>
  <si>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</si>
  <si>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</si>
  <si>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</si>
  <si>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</si>
  <si>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</si>
  <si>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</si>
  <si>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</si>
  <si>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</si>
  <si>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</si>
  <si>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</si>
  <si>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</si>
  <si>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</si>
  <si>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</si>
  <si>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</si>
  <si>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</si>
  <si>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</si>
  <si>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</si>
  <si>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</si>
  <si>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</si>
  <si>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</si>
  <si>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</si>
  <si>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</si>
  <si>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</si>
  <si>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</si>
  <si>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</si>
  <si>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</si>
  <si>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</si>
  <si>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</si>
  <si>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</si>
  <si>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</si>
  <si>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</si>
  <si>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</si>
  <si>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</si>
  <si>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</si>
  <si>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</si>
  <si>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</si>
  <si>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</si>
  <si>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</si>
  <si>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</si>
  <si>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</si>
  <si>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</si>
  <si>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</si>
  <si>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</si>
  <si>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</si>
  <si>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</si>
  <si>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</si>
  <si>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</si>
  <si>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</si>
  <si>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</si>
  <si>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</si>
  <si>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</si>
  <si>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</si>
  <si>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</si>
  <si>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</si>
  <si>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</si>
  <si>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</si>
  <si>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</si>
  <si>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</si>
  <si>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</si>
  <si>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</si>
  <si>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</si>
  <si>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</si>
  <si>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</si>
  <si>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</si>
  <si>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</si>
  <si>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</si>
  <si>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</si>
  <si>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</si>
  <si>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</si>
  <si>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</si>
  <si>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</si>
  <si>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</si>
  <si>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</si>
  <si>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</si>
  <si>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</si>
  <si>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</si>
  <si>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</si>
  <si>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</si>
  <si>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</si>
  <si>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</si>
  <si>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</si>
  <si>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</si>
  <si>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</si>
  <si>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</si>
  <si>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</si>
  <si>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</si>
  <si>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</si>
  <si>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</si>
  <si>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</si>
  <si>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</si>
  <si>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</si>
  <si>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</si>
  <si>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</si>
  <si>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</si>
  <si>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</si>
  <si>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</si>
  <si>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</si>
  <si>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</si>
  <si>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</si>
  <si>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</si>
  <si>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</si>
  <si>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</si>
  <si>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</si>
  <si>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</si>
  <si>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</si>
  <si>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</si>
  <si>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</si>
  <si>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</si>
  <si>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</si>
  <si>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</si>
  <si>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</si>
  <si>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</si>
  <si>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</si>
  <si>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</si>
  <si>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</si>
  <si>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</si>
  <si>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</si>
  <si>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</si>
  <si>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</si>
  <si>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</si>
  <si>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</si>
  <si>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</si>
  <si>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</si>
  <si>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</si>
  <si>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</si>
  <si>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</si>
  <si>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</si>
  <si>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</si>
  <si>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</si>
  <si>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</si>
  <si>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</si>
  <si>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</si>
  <si>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</si>
  <si>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</si>
  <si>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</si>
  <si>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</si>
  <si>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</si>
  <si>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</si>
  <si>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</si>
  <si>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</si>
  <si>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</si>
  <si>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</si>
  <si>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</si>
  <si>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</si>
  <si>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</si>
  <si>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</si>
  <si>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</si>
  <si>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</si>
  <si>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</si>
  <si>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</si>
  <si>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</si>
  <si>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</si>
  <si>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</si>
  <si>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</si>
  <si>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</si>
  <si>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</si>
  <si>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</si>
  <si>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</si>
  <si>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</si>
  <si>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</si>
  <si>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</si>
  <si>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</si>
  <si>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</si>
  <si>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</si>
  <si>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</si>
  <si>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</si>
  <si>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</si>
  <si>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</si>
  <si>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</si>
  <si>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</si>
  <si>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</si>
  <si>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</si>
  <si>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</si>
  <si>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</si>
  <si>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</si>
  <si>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</si>
  <si>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</si>
  <si>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</si>
  <si>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</si>
  <si>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</si>
  <si>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</si>
  <si>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</si>
  <si>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</si>
  <si>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</si>
  <si>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</si>
  <si>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</si>
  <si>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</si>
  <si>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</si>
  <si>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</si>
  <si>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</si>
  <si>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</si>
  <si>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</si>
  <si>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</si>
  <si>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</si>
  <si>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</si>
  <si>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</si>
  <si>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</si>
  <si>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</si>
  <si>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</si>
  <si>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</si>
  <si>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</si>
  <si>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</si>
  <si>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</si>
  <si>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</si>
  <si>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</si>
  <si>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</si>
  <si>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</si>
  <si>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</si>
  <si>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</si>
  <si>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</si>
  <si>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</si>
  <si>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</si>
  <si>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</si>
  <si>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</si>
  <si>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</si>
  <si>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</si>
  <si>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</si>
  <si>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</si>
  <si>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</si>
  <si>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</si>
  <si>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</si>
  <si>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</si>
  <si>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</si>
  <si>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</si>
  <si>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</si>
  <si>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</si>
  <si>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</si>
  <si>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</si>
  <si>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</si>
  <si>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</si>
  <si>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</si>
  <si>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</si>
  <si>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</si>
  <si>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</si>
  <si>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</si>
  <si>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</si>
  <si>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</si>
  <si>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</si>
  <si>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</si>
  <si>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</si>
  <si>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</si>
  <si>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</si>
  <si>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</si>
  <si>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</si>
  <si>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</si>
  <si>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</si>
  <si>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</si>
  <si>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</si>
  <si>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</si>
  <si>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</si>
  <si>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</si>
  <si>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</si>
  <si>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</si>
  <si>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</si>
  <si>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</si>
  <si>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</si>
  <si>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</si>
  <si>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</si>
  <si>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</si>
  <si>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</si>
  <si>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</si>
  <si>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</si>
  <si>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</si>
  <si>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</si>
  <si>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</si>
  <si>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</si>
  <si>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</si>
  <si>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</si>
  <si>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</si>
  <si>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</si>
  <si>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</si>
  <si>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</si>
  <si>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</si>
  <si>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</si>
  <si>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</si>
  <si>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</si>
  <si>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</si>
  <si>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</si>
  <si>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</si>
  <si>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</si>
  <si>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</si>
  <si>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</si>
  <si>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</si>
  <si>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</si>
  <si>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</si>
  <si>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</si>
  <si>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</si>
  <si>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</si>
  <si>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</si>
  <si>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</si>
  <si>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</si>
  <si>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</si>
  <si>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</si>
  <si>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</si>
  <si>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</si>
  <si>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</si>
  <si>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</si>
  <si>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</si>
  <si>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</si>
  <si>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</si>
  <si>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</si>
  <si>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</si>
  <si>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</si>
  <si>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</si>
  <si>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</si>
  <si>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</si>
  <si>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</si>
  <si>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</si>
  <si>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</si>
  <si>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</si>
  <si>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</si>
  <si>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</si>
  <si>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</si>
  <si>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</si>
  <si>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</si>
  <si>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</si>
  <si>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</si>
  <si>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</si>
  <si>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</si>
  <si>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</si>
  <si>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</si>
  <si>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</si>
  <si>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</si>
  <si>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</si>
  <si>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</si>
  <si>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</si>
  <si>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</si>
  <si>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</si>
  <si>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</si>
  <si>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</si>
  <si>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</si>
  <si>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</si>
  <si>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</si>
  <si>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</si>
  <si>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</si>
  <si>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</si>
  <si>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</si>
  <si>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</si>
  <si>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</si>
  <si>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</si>
  <si>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</si>
  <si>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</si>
  <si>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</si>
  <si>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</si>
  <si>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</si>
  <si>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</si>
  <si>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</si>
  <si>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</si>
  <si>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</si>
  <si>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</si>
  <si>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</si>
  <si>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</si>
  <si>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</si>
  <si>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</si>
  <si>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</si>
  <si>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</si>
  <si>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</si>
  <si>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</si>
  <si>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</si>
  <si>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</si>
  <si>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</si>
  <si>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</si>
  <si>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</si>
  <si>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</si>
  <si>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</si>
  <si>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</si>
  <si>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</si>
  <si>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</si>
  <si>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</si>
  <si>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</si>
  <si>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</si>
  <si>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</si>
  <si>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</si>
  <si>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</si>
  <si>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</si>
  <si>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</si>
  <si>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</si>
  <si>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</si>
  <si>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</si>
  <si>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</si>
  <si>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</si>
  <si>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</si>
  <si>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</si>
  <si>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</si>
  <si>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</si>
  <si>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</si>
  <si>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</si>
  <si>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</si>
  <si>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</si>
  <si>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</si>
  <si>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</si>
  <si>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</si>
  <si>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</si>
  <si>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</si>
  <si>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</si>
  <si>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</si>
  <si>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</si>
  <si>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</si>
  <si>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</si>
  <si>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</si>
  <si>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</si>
  <si>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</si>
  <si>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</si>
  <si>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</si>
  <si>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</si>
  <si>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</si>
  <si>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</si>
  <si>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</si>
  <si>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</si>
  <si>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</si>
  <si>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</si>
  <si>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</si>
  <si>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</si>
  <si>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</si>
  <si>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</si>
  <si>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</si>
  <si>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</si>
  <si>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</si>
  <si>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</si>
  <si>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</si>
  <si>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</si>
  <si>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</si>
  <si>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</si>
  <si>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</si>
  <si>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</si>
  <si>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</si>
  <si>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</si>
  <si>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</si>
  <si>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</si>
  <si>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</si>
  <si>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</si>
  <si>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</si>
  <si>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</si>
  <si>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</si>
  <si>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</si>
  <si>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</si>
  <si>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</si>
  <si>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</si>
  <si>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</si>
  <si>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</si>
  <si>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</si>
  <si>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</si>
  <si>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</si>
  <si>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</si>
  <si>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</si>
  <si>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</si>
  <si>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</si>
  <si>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</si>
  <si>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</si>
  <si>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</si>
  <si>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</si>
  <si>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</si>
  <si>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</si>
  <si>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</si>
  <si>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</si>
  <si>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</si>
  <si>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</si>
  <si>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</si>
  <si>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</si>
  <si>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</si>
  <si>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</si>
  <si>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</si>
  <si>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</si>
  <si>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</si>
  <si>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</si>
  <si>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</si>
  <si>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</si>
  <si>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</si>
  <si>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</si>
  <si>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</si>
  <si>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</si>
  <si>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</si>
  <si>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</si>
  <si>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</si>
  <si>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</si>
  <si>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</si>
  <si>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</si>
  <si>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</si>
  <si>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</si>
  <si>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</si>
  <si>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</si>
  <si>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</si>
  <si>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</si>
  <si>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</si>
  <si>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</si>
  <si>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</si>
  <si>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</si>
  <si>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</si>
  <si>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</si>
  <si>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</si>
  <si>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</si>
  <si>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</si>
  <si>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</si>
  <si>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</si>
  <si>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</si>
  <si>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</si>
  <si>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</si>
  <si>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</si>
  <si>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</si>
  <si>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</si>
  <si>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</si>
  <si>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</si>
  <si>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</si>
  <si>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</si>
  <si>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</si>
  <si>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</si>
  <si>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</si>
  <si>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</si>
  <si>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</si>
  <si>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</si>
  <si>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</si>
  <si>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</si>
  <si>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</si>
  <si>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</si>
  <si>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</si>
  <si>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</si>
  <si>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</si>
  <si>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</si>
  <si>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</si>
  <si>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</si>
  <si>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</si>
  <si>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</si>
  <si>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</si>
  <si>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</si>
  <si>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</si>
  <si>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</si>
  <si>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</si>
  <si>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</si>
  <si>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</si>
  <si>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</si>
  <si>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</si>
  <si>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</si>
  <si>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</si>
  <si>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</si>
  <si>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</si>
  <si>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</si>
  <si>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</si>
  <si>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</si>
  <si>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</si>
  <si>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</si>
  <si>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</si>
  <si>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</si>
  <si>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</si>
  <si>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</si>
  <si>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</si>
  <si>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</si>
  <si>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</si>
  <si>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</si>
  <si>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</si>
  <si>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</si>
  <si>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</si>
  <si>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</si>
  <si>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</si>
  <si>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</si>
  <si>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</si>
  <si>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</si>
  <si>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</si>
  <si>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</si>
  <si>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</si>
  <si>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</si>
  <si>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</si>
  <si>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</si>
  <si>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</si>
  <si>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</si>
  <si>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</si>
  <si>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</si>
  <si>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</si>
  <si>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</si>
  <si>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</si>
  <si>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</si>
  <si>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</si>
  <si>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</si>
  <si>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</si>
  <si>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</si>
  <si>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</si>
  <si>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</si>
  <si>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</si>
  <si>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</si>
  <si>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</si>
  <si>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</si>
  <si>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</si>
  <si>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</si>
  <si>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</si>
  <si>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</si>
  <si>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</si>
  <si>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</si>
  <si>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</si>
  <si>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</si>
  <si>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</si>
  <si>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</si>
  <si>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</si>
  <si>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</si>
  <si>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</si>
  <si>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</si>
  <si>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</si>
  <si>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</si>
  <si>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</si>
  <si>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</si>
  <si>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</si>
  <si>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</si>
  <si>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</si>
  <si>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</si>
  <si>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</si>
  <si>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</si>
  <si>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</si>
  <si>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</si>
  <si>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</si>
  <si>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</si>
  <si>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</si>
  <si>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</si>
  <si>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</si>
  <si>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</si>
  <si>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</si>
  <si>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</si>
  <si>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</si>
  <si>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</si>
  <si>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</si>
  <si>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</si>
  <si>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</si>
  <si>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</si>
  <si>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</si>
  <si>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</si>
  <si>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</si>
  <si>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</si>
  <si>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</si>
  <si>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</si>
  <si>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</si>
  <si>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</si>
  <si>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</si>
  <si>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</si>
  <si>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</si>
  <si>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</si>
  <si>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</si>
  <si>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</si>
  <si>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</si>
  <si>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</si>
  <si>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</si>
  <si>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</si>
  <si>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</si>
  <si>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</si>
  <si>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</si>
  <si>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</si>
  <si>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</si>
  <si>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</si>
  <si>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</si>
  <si>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</si>
  <si>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</si>
  <si>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</si>
  <si>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</si>
  <si>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</si>
  <si>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</si>
  <si>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</si>
  <si>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</si>
  <si>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</si>
  <si>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</si>
  <si>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</si>
  <si>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</si>
  <si>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</si>
  <si>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</si>
  <si>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</si>
  <si>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</si>
  <si>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</si>
  <si>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</si>
  <si>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</si>
  <si>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</si>
  <si>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</si>
  <si>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</si>
  <si>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</si>
  <si>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</si>
  <si>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</si>
  <si>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</si>
  <si>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</si>
  <si>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</si>
  <si>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</si>
  <si>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</si>
  <si>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</si>
  <si>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</si>
  <si>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</si>
  <si>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</si>
  <si>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</si>
  <si>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</si>
  <si>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</si>
  <si>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</si>
  <si>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</si>
  <si>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</si>
  <si>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</si>
  <si>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</si>
  <si>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</si>
  <si>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</si>
  <si>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</si>
  <si>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</si>
  <si>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</si>
  <si>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</si>
  <si>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</si>
  <si>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</si>
  <si>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</si>
  <si>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</si>
  <si>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</si>
  <si>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</si>
  <si>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</si>
  <si>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</si>
  <si>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</si>
  <si>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</si>
  <si>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</si>
  <si>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</si>
  <si>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</si>
  <si>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</si>
  <si>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</si>
  <si>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</si>
  <si>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</si>
  <si>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</si>
  <si>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</si>
  <si>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</si>
  <si>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</si>
  <si>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</si>
  <si>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</si>
  <si>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</si>
  <si>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</si>
  <si>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</si>
  <si>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</si>
  <si>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</si>
  <si>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</si>
  <si>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</si>
  <si>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</si>
  <si>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</si>
  <si>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</si>
  <si>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</si>
  <si>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</si>
  <si>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</si>
  <si>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</si>
  <si>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</si>
  <si>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</si>
  <si>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</si>
  <si>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</si>
  <si>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</si>
  <si>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</si>
  <si>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</si>
  <si>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</si>
  <si>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</si>
  <si>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</si>
  <si>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</si>
  <si>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</si>
  <si>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</si>
  <si>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</si>
  <si>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</si>
  <si>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</si>
  <si>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</si>
  <si>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</si>
  <si>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</si>
  <si>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</si>
  <si>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</si>
  <si>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</si>
  <si>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</si>
  <si>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</si>
  <si>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</si>
  <si>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</si>
  <si>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</si>
  <si>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</si>
  <si>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</si>
  <si>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</si>
  <si>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</si>
  <si>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</si>
  <si>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</si>
  <si>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</si>
  <si>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</si>
  <si>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</si>
  <si>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</si>
  <si>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</si>
  <si>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</si>
  <si>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</si>
  <si>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</si>
  <si>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</si>
  <si>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</si>
  <si>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</si>
  <si>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</si>
  <si>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</si>
  <si>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</si>
  <si>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</si>
  <si>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</si>
  <si>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</si>
  <si>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</si>
  <si>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</si>
  <si>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</si>
  <si>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</si>
  <si>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</si>
  <si>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</si>
  <si>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</si>
  <si>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</si>
  <si>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</si>
  <si>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</si>
  <si>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</si>
  <si>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</si>
  <si>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</si>
  <si>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</si>
  <si>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</si>
  <si>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</si>
  <si>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</si>
  <si>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</si>
  <si>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</si>
  <si>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</si>
  <si>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</si>
  <si>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</si>
  <si>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</si>
  <si>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</si>
  <si>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</si>
  <si>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</si>
  <si>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</si>
  <si>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</si>
  <si>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</si>
  <si>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</si>
  <si>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</si>
  <si>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</si>
  <si>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</si>
  <si>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</si>
  <si>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</si>
  <si>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</si>
  <si>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</si>
  <si>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</si>
  <si>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</si>
  <si>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</si>
  <si>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</si>
  <si>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</si>
  <si>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</si>
  <si>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</si>
  <si>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</si>
  <si>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</si>
  <si>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</si>
  <si>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</si>
  <si>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</si>
  <si>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</si>
  <si>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</si>
  <si>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</si>
  <si>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</si>
  <si>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</si>
  <si>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</si>
  <si>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</si>
  <si>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</si>
  <si>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</si>
  <si>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</si>
  <si>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</si>
  <si>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</si>
  <si>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</si>
  <si>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</si>
  <si>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</si>
  <si>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</si>
  <si>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</si>
  <si>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</si>
  <si>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</si>
  <si>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</si>
  <si>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</si>
  <si>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</si>
  <si>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</si>
  <si>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</si>
  <si>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</si>
  <si>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</si>
  <si>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</si>
  <si>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</si>
  <si>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</si>
  <si>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</si>
  <si>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</si>
  <si>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</si>
  <si>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</si>
  <si>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</si>
  <si>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</si>
  <si>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</si>
  <si>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</si>
  <si>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</si>
  <si>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</si>
  <si>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</si>
  <si>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</si>
  <si>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</si>
  <si>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</si>
  <si>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</si>
  <si>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</si>
  <si>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</si>
  <si>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</si>
  <si>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</si>
  <si>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</si>
  <si>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</si>
  <si>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</si>
  <si>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</si>
  <si>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</si>
  <si>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</si>
  <si>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</si>
  <si>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</si>
  <si>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</si>
  <si>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</si>
  <si>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</si>
  <si>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</si>
  <si>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</si>
  <si>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</si>
  <si>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</si>
  <si>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</si>
  <si>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</si>
  <si>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</si>
  <si>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</si>
  <si>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</si>
  <si>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</si>
  <si>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</si>
  <si>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</si>
  <si>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</si>
  <si>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</si>
  <si>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</si>
  <si>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</si>
  <si>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</si>
  <si>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</si>
  <si>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</si>
  <si>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</si>
  <si>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</si>
  <si>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</si>
  <si>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</si>
  <si>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</si>
  <si>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</si>
  <si>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</si>
  <si>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</si>
  <si>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</si>
  <si>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</si>
  <si>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</si>
  <si>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</si>
  <si>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</si>
  <si>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</si>
  <si>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</si>
  <si>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</si>
  <si>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</si>
  <si>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</si>
  <si>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</si>
  <si>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</si>
  <si>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</si>
  <si>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</si>
  <si>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</si>
  <si>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</si>
  <si>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</si>
  <si>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</si>
  <si>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</si>
  <si>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</si>
  <si>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</si>
  <si>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</si>
  <si>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</si>
  <si>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</si>
  <si>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</si>
  <si>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</si>
  <si>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</si>
  <si>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</si>
  <si>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</si>
  <si>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</si>
  <si>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</si>
  <si>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</si>
  <si>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</si>
  <si>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</si>
  <si>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</si>
  <si>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</si>
  <si>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</si>
  <si>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</si>
  <si>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</si>
  <si>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</si>
  <si>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</si>
  <si>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</si>
  <si>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</si>
  <si>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</si>
  <si>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</si>
  <si>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</si>
  <si>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</si>
  <si>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</si>
  <si>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</si>
  <si>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</si>
  <si>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</si>
  <si>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</si>
  <si>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</si>
  <si>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</si>
  <si>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</si>
  <si>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</si>
  <si>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</si>
  <si>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</si>
  <si>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</si>
  <si>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</si>
  <si>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</si>
  <si>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</si>
  <si>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</si>
  <si>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</si>
  <si>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</si>
  <si>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</si>
  <si>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</si>
  <si>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</si>
  <si>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</si>
  <si>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</si>
  <si>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</si>
  <si>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</si>
  <si>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</si>
  <si>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</si>
  <si>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</si>
  <si>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</si>
  <si>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</si>
  <si>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</si>
  <si>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</si>
  <si>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</si>
  <si>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</si>
  <si>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</si>
  <si>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</si>
  <si>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</si>
  <si>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</si>
  <si>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</si>
  <si>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</si>
  <si>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</si>
  <si>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</si>
  <si>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</si>
  <si>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</si>
  <si>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</si>
  <si>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</si>
  <si>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</si>
  <si>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</si>
  <si>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</si>
  <si>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</si>
  <si>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</si>
  <si>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</si>
  <si>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</si>
  <si>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</si>
  <si>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</si>
  <si>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</si>
  <si>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</si>
  <si>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</si>
  <si>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</si>
  <si>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</si>
  <si>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</si>
  <si>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</si>
  <si>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</si>
  <si>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</si>
  <si>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</si>
  <si>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</si>
  <si>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</si>
  <si>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</si>
  <si>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</si>
  <si>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</si>
  <si>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</si>
  <si>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</si>
  <si>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</si>
  <si>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</si>
  <si>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</si>
  <si>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</si>
  <si>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</si>
  <si>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</si>
  <si>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</si>
  <si>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</si>
  <si>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</si>
  <si>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</si>
  <si>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</si>
  <si>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</si>
  <si>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</si>
  <si>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</si>
  <si>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</si>
  <si>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</si>
  <si>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</si>
  <si>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</si>
  <si>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</si>
  <si>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</si>
  <si>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</si>
  <si>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</si>
  <si>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</si>
  <si>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</si>
  <si>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</si>
  <si>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</si>
  <si>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</si>
  <si>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</si>
  <si>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</si>
  <si>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</si>
  <si>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</si>
  <si>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</si>
  <si>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</si>
  <si>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</si>
  <si>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</si>
  <si>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</si>
  <si>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</si>
  <si>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</si>
  <si>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</si>
  <si>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</si>
  <si>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</si>
  <si>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</si>
  <si>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</si>
  <si>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</si>
  <si>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</si>
  <si>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</si>
  <si>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</si>
  <si>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</si>
  <si>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</si>
  <si>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</si>
  <si>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</si>
  <si>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</si>
  <si>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</si>
  <si>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</si>
  <si>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</si>
  <si>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</si>
  <si>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</si>
  <si>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</si>
  <si>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</si>
  <si>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</si>
  <si>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</si>
  <si>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</si>
  <si>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</si>
  <si>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</si>
  <si>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</si>
  <si>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</si>
  <si>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</si>
  <si>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</si>
  <si>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</si>
  <si>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</si>
  <si>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</si>
  <si>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</si>
  <si>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</si>
  <si>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</si>
  <si>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</si>
  <si>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</si>
  <si>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</si>
  <si>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</si>
  <si>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</si>
  <si>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</si>
  <si>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</si>
  <si>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</si>
  <si>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</si>
  <si>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</si>
  <si>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</si>
  <si>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</si>
  <si>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</si>
  <si>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</si>
  <si>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</si>
  <si>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</si>
  <si>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</si>
  <si>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</si>
  <si>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</si>
  <si>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</si>
  <si>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</si>
  <si>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</si>
  <si>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</si>
  <si>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</si>
  <si>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</si>
  <si>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</si>
  <si>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</si>
  <si>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</si>
  <si>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</si>
  <si>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</si>
  <si>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</si>
  <si>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</si>
  <si>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</si>
  <si>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</si>
  <si>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</si>
  <si>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</si>
  <si>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</si>
  <si>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</si>
  <si>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</si>
  <si>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</si>
  <si>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</si>
  <si>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</si>
  <si>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</si>
  <si>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</si>
  <si>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</si>
  <si>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</si>
  <si>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</si>
  <si>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</si>
  <si>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</si>
  <si>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</si>
  <si>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</si>
  <si>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</si>
  <si>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</si>
  <si>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</si>
  <si>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</si>
  <si>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</si>
  <si>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</si>
  <si>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</si>
  <si>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</si>
  <si>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</si>
  <si>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</si>
  <si>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</si>
  <si>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</si>
  <si>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</si>
  <si>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</si>
  <si>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</si>
  <si>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</si>
  <si>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</si>
  <si>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</si>
  <si>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</si>
  <si>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</si>
  <si>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</si>
  <si>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</si>
  <si>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</si>
  <si>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</si>
  <si>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</si>
  <si>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</si>
  <si>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</si>
  <si>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</si>
  <si>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</si>
  <si>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</si>
  <si>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</si>
  <si>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</si>
  <si>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</si>
  <si>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</si>
  <si>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</si>
  <si>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</si>
  <si>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</si>
  <si>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</si>
  <si>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</si>
  <si>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</si>
  <si>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</si>
  <si>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</si>
  <si>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</si>
  <si>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</si>
  <si>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</si>
  <si>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</si>
  <si>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</si>
  <si>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</si>
  <si>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</si>
  <si>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</si>
  <si>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</si>
  <si>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</si>
  <si>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</si>
  <si>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</si>
  <si>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</si>
  <si>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</si>
  <si>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</si>
  <si>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</si>
  <si>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</si>
  <si>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</si>
  <si>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</si>
  <si>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</si>
  <si>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</si>
  <si>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</si>
  <si>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</si>
  <si>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</si>
  <si>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</si>
  <si>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</si>
  <si>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</si>
  <si>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</si>
  <si>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</si>
  <si>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</si>
  <si>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</si>
  <si>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</si>
  <si>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</si>
  <si>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</si>
  <si>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</si>
  <si>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</si>
  <si>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</si>
  <si>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</si>
  <si>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</si>
  <si>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</si>
  <si>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</si>
  <si>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</si>
  <si>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</si>
  <si>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</si>
  <si>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</si>
  <si>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</si>
  <si>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</si>
  <si>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</si>
  <si>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</si>
  <si>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</si>
  <si>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</si>
  <si>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</si>
  <si>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</si>
  <si>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</si>
  <si>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</si>
  <si>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</si>
  <si>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</si>
  <si>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</si>
  <si>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</si>
  <si>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</si>
  <si>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</si>
  <si>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</si>
  <si>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</si>
  <si>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</si>
  <si>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</si>
  <si>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</si>
  <si>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</si>
  <si>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</si>
  <si>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</si>
  <si>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</si>
  <si>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</si>
  <si>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</si>
  <si>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</si>
  <si>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</si>
  <si>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</si>
  <si>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</si>
  <si>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</si>
  <si>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</si>
  <si>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</si>
  <si>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</si>
  <si>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</si>
  <si>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</si>
  <si>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</si>
  <si>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</si>
  <si>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</si>
  <si>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</si>
  <si>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</si>
  <si>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</si>
  <si>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</si>
  <si>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</si>
  <si>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</si>
  <si>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</si>
  <si>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</si>
  <si>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</si>
  <si>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</si>
  <si>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</si>
  <si>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</si>
  <si>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</si>
  <si>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</si>
  <si>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</si>
  <si>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</si>
  <si>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</si>
  <si>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</si>
  <si>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</si>
  <si>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</si>
  <si>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</si>
  <si>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</si>
  <si>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</si>
  <si>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</si>
  <si>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</si>
  <si>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</si>
  <si>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</si>
  <si>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</si>
  <si>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</si>
  <si>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</si>
  <si>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</si>
  <si>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</si>
  <si>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</si>
  <si>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</si>
  <si>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</si>
  <si>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</si>
  <si>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</si>
  <si>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</si>
  <si>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</si>
  <si>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</si>
  <si>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</si>
  <si>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</si>
  <si>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</si>
  <si>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</si>
  <si>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</si>
  <si>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</si>
  <si>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</si>
  <si>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</si>
  <si>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</si>
  <si>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</si>
  <si>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</si>
  <si>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</si>
  <si>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</si>
  <si>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</si>
  <si>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</si>
  <si>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</si>
  <si>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</si>
  <si>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</si>
  <si>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</si>
  <si>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</si>
  <si>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</si>
  <si>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</si>
  <si>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</si>
  <si>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</si>
  <si>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</si>
  <si>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</si>
  <si>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</si>
  <si>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</si>
  <si>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</si>
  <si>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</si>
  <si>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</si>
  <si>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</si>
  <si>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</si>
  <si>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</si>
  <si>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</si>
  <si>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</si>
  <si>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</si>
  <si>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</si>
  <si>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</si>
  <si>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</si>
  <si>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</si>
  <si>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</si>
  <si>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</si>
  <si>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</si>
  <si>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</si>
  <si>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</si>
  <si>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</si>
  <si>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</si>
  <si>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</si>
  <si>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</si>
  <si>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</si>
  <si>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</si>
  <si>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</si>
  <si>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</si>
  <si>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</si>
  <si>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</si>
  <si>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</si>
  <si>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</si>
  <si>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</si>
  <si>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</si>
  <si>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</si>
  <si>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</si>
  <si>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</si>
  <si>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</si>
  <si>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</si>
  <si>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</si>
  <si>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</si>
  <si>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</si>
  <si>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</si>
  <si>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</si>
  <si>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</si>
  <si>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</si>
  <si>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</si>
  <si>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</si>
  <si>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</si>
  <si>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</si>
  <si>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</si>
  <si>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</si>
  <si>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</si>
  <si>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</si>
  <si>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</si>
  <si>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</si>
  <si>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</si>
  <si>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</si>
  <si>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</si>
  <si>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</si>
  <si>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</si>
  <si>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</si>
  <si>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</si>
  <si>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</si>
  <si>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</si>
  <si>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</si>
  <si>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</si>
  <si>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</si>
  <si>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</si>
  <si>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</si>
  <si>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</si>
  <si>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</si>
  <si>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</si>
  <si>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</si>
  <si>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</si>
  <si>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</si>
  <si>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</si>
  <si>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</si>
  <si>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</si>
  <si>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</si>
  <si>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</si>
  <si>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</si>
  <si>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</si>
  <si>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</si>
  <si>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</si>
  <si>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</si>
  <si>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</si>
  <si>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</si>
  <si>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</si>
  <si>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</si>
  <si>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</si>
  <si>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</si>
  <si>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</si>
  <si>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</si>
  <si>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</si>
  <si>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</si>
  <si>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</si>
  <si>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</si>
  <si>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</si>
  <si>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</si>
  <si>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</si>
  <si>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</si>
  <si>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</si>
  <si>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</si>
  <si>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</si>
  <si>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</si>
  <si>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</si>
  <si>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</si>
  <si>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</si>
  <si>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</si>
  <si>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</si>
  <si>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</si>
  <si>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</si>
  <si>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</si>
  <si>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</si>
  <si>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</si>
  <si>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</si>
  <si>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</si>
  <si>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</si>
  <si>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</si>
  <si>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</si>
  <si>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</si>
  <si>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</si>
  <si>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</si>
  <si>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</si>
  <si>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</si>
  <si>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</si>
  <si>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</si>
  <si>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</si>
  <si>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</si>
  <si>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</si>
  <si>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</si>
  <si>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</si>
  <si>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</si>
  <si>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</si>
  <si>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</si>
  <si>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</si>
  <si>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</si>
  <si>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</si>
  <si>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</si>
  <si>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</si>
  <si>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</si>
  <si>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</si>
  <si>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</si>
  <si>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</si>
  <si>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</si>
  <si>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</si>
  <si>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</si>
  <si>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</si>
  <si>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</si>
  <si>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</si>
  <si>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</si>
  <si>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</si>
  <si>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</si>
  <si>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</si>
  <si>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</si>
  <si>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</si>
  <si>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</si>
  <si>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</si>
  <si>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</si>
  <si>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</si>
  <si>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</si>
  <si>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</si>
  <si>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</si>
  <si>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</si>
  <si>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</si>
  <si>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</si>
  <si>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</si>
  <si>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</si>
  <si>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</si>
  <si>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</si>
  <si>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</si>
  <si>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</si>
  <si>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</si>
  <si>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</si>
  <si>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</si>
  <si>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</si>
  <si>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</si>
  <si>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</si>
  <si>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</si>
  <si>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</si>
  <si>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</si>
  <si>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</si>
  <si>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</si>
  <si>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</si>
  <si>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</si>
  <si>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</si>
  <si>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</si>
  <si>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</si>
  <si>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</si>
  <si>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</si>
  <si>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</si>
  <si>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</si>
  <si>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</si>
  <si>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</si>
  <si>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</si>
  <si>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</si>
  <si>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</si>
  <si>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</si>
  <si>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</si>
  <si>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</si>
  <si>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</si>
  <si>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</si>
  <si>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</si>
  <si>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</si>
  <si>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</si>
  <si>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</si>
  <si>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</si>
  <si>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</si>
  <si>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</si>
  <si>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</si>
  <si>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</si>
  <si>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</si>
  <si>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</si>
  <si>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</si>
  <si>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</si>
  <si>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</si>
  <si>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</si>
  <si>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</si>
  <si>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</si>
  <si>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</si>
  <si>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</si>
  <si>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</si>
  <si>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</si>
  <si>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</si>
  <si>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</si>
  <si>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</si>
  <si>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</si>
  <si>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</si>
  <si>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</si>
  <si>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</si>
  <si>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</si>
  <si>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</si>
  <si>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</si>
  <si>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</si>
  <si>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</si>
  <si>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</si>
  <si>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</si>
  <si>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</si>
  <si>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</si>
  <si>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</si>
  <si>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</si>
  <si>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</si>
  <si>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</si>
  <si>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</si>
  <si>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</si>
  <si>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</si>
  <si>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</si>
  <si>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</si>
  <si>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</si>
  <si>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</si>
  <si>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</si>
  <si>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</si>
  <si>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</si>
  <si>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</si>
  <si>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</si>
  <si>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</si>
  <si>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</si>
  <si>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</si>
  <si>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</si>
  <si>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</si>
  <si>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</si>
  <si>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</si>
  <si>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</si>
  <si>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</si>
  <si>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</si>
  <si>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</si>
  <si>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</si>
  <si>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</si>
  <si>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</si>
  <si>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</si>
  <si>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</si>
  <si>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</si>
  <si>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</si>
  <si>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</si>
  <si>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</si>
  <si>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</si>
  <si>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</si>
  <si>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</si>
  <si>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</si>
  <si>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</si>
  <si>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</si>
  <si>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</si>
  <si>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</si>
  <si>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</si>
  <si>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</si>
  <si>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</si>
  <si>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</si>
  <si>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</si>
  <si>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</si>
  <si>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</si>
  <si>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</si>
  <si>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</si>
  <si>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</si>
  <si>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</si>
  <si>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</si>
  <si>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</si>
  <si>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</si>
  <si>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</si>
  <si>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</si>
  <si>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</si>
  <si>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</si>
  <si>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</si>
  <si>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</si>
  <si>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</si>
  <si>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</si>
  <si>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</si>
  <si>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</si>
  <si>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</si>
  <si>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</si>
  <si>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</si>
  <si>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</si>
  <si>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</si>
  <si>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</si>
  <si>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</si>
  <si>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</si>
  <si>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</si>
  <si>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</si>
  <si>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</si>
  <si>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</si>
  <si>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</si>
  <si>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</si>
  <si>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</si>
  <si>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</si>
  <si>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</si>
  <si>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</si>
  <si>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</si>
  <si>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</si>
  <si>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</si>
  <si>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</si>
  <si>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</si>
  <si>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</si>
  <si>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</si>
  <si>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</si>
  <si>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</si>
  <si>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</si>
  <si>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</si>
  <si>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</si>
  <si>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</si>
  <si>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</si>
  <si>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</si>
  <si>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</si>
  <si>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</si>
  <si>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</si>
  <si>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</si>
  <si>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</si>
  <si>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</si>
  <si>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</si>
  <si>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</si>
  <si>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</si>
  <si>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</si>
  <si>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</si>
  <si>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</si>
  <si>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</si>
  <si>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</si>
  <si>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</si>
  <si>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</si>
  <si>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</si>
  <si>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</si>
  <si>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</si>
  <si>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</si>
  <si>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</si>
  <si>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</si>
  <si>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</si>
  <si>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</si>
  <si>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</si>
  <si>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</si>
  <si>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</si>
  <si>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</si>
  <si>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</si>
  <si>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</si>
  <si>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</si>
  <si>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</si>
  <si>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</si>
  <si>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</si>
  <si>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</si>
  <si>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</si>
  <si>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</si>
  <si>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</si>
  <si>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</si>
  <si>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</si>
  <si>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</si>
  <si>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</si>
  <si>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</si>
  <si>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</si>
  <si>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</si>
  <si>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</si>
  <si>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</si>
  <si>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</si>
  <si>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</si>
  <si>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</si>
  <si>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</si>
  <si>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</si>
  <si>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</si>
  <si>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</si>
  <si>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</si>
  <si>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</si>
  <si>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</si>
  <si>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</si>
  <si>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</si>
  <si>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</si>
  <si>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</si>
  <si>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</si>
  <si>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</si>
  <si>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</si>
  <si>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</si>
  <si>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</si>
  <si>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</si>
  <si>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</si>
  <si>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</si>
  <si>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</si>
  <si>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</si>
  <si>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</si>
  <si>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</si>
  <si>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</si>
  <si>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</si>
  <si>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</si>
  <si>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</si>
  <si>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</si>
  <si>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</si>
  <si>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</si>
  <si>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</si>
  <si>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</si>
  <si>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</si>
  <si>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</si>
  <si>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</si>
  <si>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</si>
  <si>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</si>
  <si>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</si>
  <si>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</si>
  <si>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</si>
  <si>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</si>
  <si>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</si>
  <si>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</si>
  <si>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</si>
  <si>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</si>
  <si>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</si>
  <si>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</si>
  <si>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</si>
  <si>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</si>
  <si>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</si>
  <si>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</si>
  <si>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</si>
  <si>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</si>
  <si>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</si>
  <si>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</si>
  <si>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</si>
  <si>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</si>
  <si>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</si>
  <si>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</si>
  <si>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</si>
  <si>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</si>
  <si>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</si>
  <si>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</si>
  <si>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</si>
  <si>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</si>
  <si>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</si>
  <si>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</si>
  <si>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</si>
  <si>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</si>
  <si>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</si>
  <si>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</si>
  <si>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</si>
  <si>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</si>
  <si>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</si>
  <si>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</si>
  <si>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</si>
  <si>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</si>
  <si>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</si>
  <si>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</si>
  <si>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</si>
  <si>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</si>
  <si>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</si>
  <si>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</si>
  <si>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</si>
  <si>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</si>
  <si>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</si>
  <si>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</si>
  <si>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</si>
  <si>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</si>
  <si>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</si>
  <si>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</si>
  <si>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</si>
  <si>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</si>
  <si>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</si>
  <si>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</si>
  <si>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</si>
  <si>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</si>
  <si>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</si>
  <si>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</si>
  <si>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</si>
  <si>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</si>
  <si>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</si>
  <si>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</si>
  <si>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</si>
  <si>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</si>
  <si>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</si>
  <si>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</si>
  <si>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</si>
  <si>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</si>
  <si>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</si>
  <si>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</si>
  <si>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</si>
  <si>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</si>
  <si>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</si>
  <si>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</si>
  <si>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</si>
  <si>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</si>
  <si>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</si>
  <si>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</si>
  <si>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</si>
  <si>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</si>
  <si>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</si>
  <si>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</si>
  <si>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</si>
  <si>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</si>
  <si>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</si>
  <si>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</si>
  <si>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</si>
  <si>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</si>
  <si>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</si>
  <si>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</si>
  <si>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</si>
  <si>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</si>
  <si>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</si>
  <si>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</si>
  <si>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</si>
  <si>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</si>
  <si>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</si>
  <si>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</si>
  <si>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</si>
  <si>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</si>
  <si>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</si>
  <si>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</si>
  <si>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</si>
  <si>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</si>
  <si>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</si>
  <si>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</si>
  <si>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</si>
  <si>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</si>
  <si>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</si>
  <si>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</si>
  <si>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</si>
  <si>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</si>
  <si>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</si>
  <si>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</si>
  <si>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</si>
  <si>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</si>
  <si>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</si>
  <si>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</si>
  <si>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</si>
  <si>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</si>
  <si>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</si>
  <si>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</si>
  <si>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</si>
  <si>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</si>
  <si>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</si>
  <si>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</si>
  <si>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</si>
  <si>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</si>
  <si>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</si>
  <si>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</si>
  <si>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</si>
  <si>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</si>
  <si>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</si>
  <si>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</si>
  <si>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</si>
  <si>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</si>
  <si>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</si>
  <si>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</si>
  <si>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</si>
  <si>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</si>
  <si>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</si>
  <si>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</si>
  <si>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</si>
  <si>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</si>
  <si>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</si>
  <si>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</si>
  <si>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</si>
  <si>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</si>
  <si>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</si>
  <si>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</si>
  <si>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</si>
  <si>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</si>
  <si>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</si>
  <si>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</si>
  <si>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</si>
  <si>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</si>
  <si>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</si>
  <si>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</si>
  <si>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</si>
  <si>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</si>
  <si>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</si>
  <si>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</si>
  <si>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</si>
  <si>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</si>
  <si>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</si>
  <si>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</si>
  <si>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</si>
  <si>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</si>
  <si>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</si>
  <si>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</si>
  <si>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</si>
  <si>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</si>
  <si>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</si>
  <si>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</si>
  <si>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</si>
  <si>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</si>
  <si>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</si>
  <si>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</si>
  <si>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</si>
  <si>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</si>
  <si>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</si>
  <si>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</si>
  <si>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</si>
  <si>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</si>
  <si>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</si>
  <si>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</si>
  <si>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</si>
  <si>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</si>
  <si>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</si>
  <si>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</si>
  <si>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</si>
  <si>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</si>
  <si>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</si>
  <si>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</si>
  <si>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</si>
  <si>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</si>
  <si>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</si>
  <si>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</si>
  <si>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</si>
  <si>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</si>
  <si>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</si>
  <si>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</si>
  <si>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</si>
  <si>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</si>
  <si>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</si>
  <si>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</si>
  <si>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</si>
  <si>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</si>
  <si>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</si>
  <si>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</si>
  <si>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</si>
  <si>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</si>
  <si>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</si>
  <si>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</si>
  <si>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</si>
  <si>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</si>
  <si>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</si>
  <si>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</si>
  <si>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</si>
  <si>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</si>
  <si>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</si>
  <si>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</si>
  <si>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</si>
  <si>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</si>
  <si>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</si>
  <si>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</si>
  <si>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</si>
  <si>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</si>
  <si>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</si>
  <si>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</si>
  <si>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</si>
  <si>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</si>
  <si>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</si>
  <si>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</si>
  <si>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</si>
  <si>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</si>
  <si>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</si>
  <si>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</si>
  <si>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</si>
  <si>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</si>
  <si>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</si>
  <si>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</si>
  <si>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</si>
  <si>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</si>
  <si>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</si>
  <si>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</si>
  <si>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</si>
  <si>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</si>
  <si>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</si>
  <si>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</si>
  <si>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</si>
  <si>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</si>
  <si>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</si>
  <si>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</si>
  <si>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</si>
  <si>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</si>
  <si>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</si>
  <si>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</si>
  <si>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</si>
  <si>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</si>
  <si>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</si>
  <si>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</si>
  <si>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</si>
  <si>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</si>
  <si>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</si>
  <si>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</si>
  <si>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</si>
  <si>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</si>
  <si>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</si>
  <si>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</si>
  <si>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</si>
  <si>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</si>
  <si>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</si>
  <si>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</si>
  <si>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</si>
  <si>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</si>
  <si>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</si>
  <si>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</si>
  <si>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</si>
  <si>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</si>
  <si>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</si>
  <si>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</si>
  <si>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</si>
  <si>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</si>
  <si>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</si>
  <si>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</si>
  <si>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</si>
  <si>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</si>
  <si>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</si>
  <si>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</si>
  <si>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</si>
  <si>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</si>
  <si>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</si>
  <si>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</si>
  <si>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</si>
  <si>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</si>
  <si>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</si>
  <si>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</si>
  <si>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</si>
  <si>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</si>
  <si>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</si>
  <si>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</si>
  <si>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</si>
  <si>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</si>
  <si>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</si>
  <si>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</si>
  <si>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</si>
  <si>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</si>
  <si>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</si>
  <si>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</si>
  <si>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</si>
  <si>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</si>
  <si>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</si>
  <si>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</si>
  <si>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</si>
  <si>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</si>
  <si>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</si>
  <si>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</si>
  <si>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</si>
  <si>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</si>
  <si>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</si>
  <si>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</si>
  <si>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</si>
  <si>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</si>
  <si>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</si>
  <si>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</si>
  <si>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</si>
  <si>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</si>
  <si>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</si>
  <si>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</si>
  <si>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</si>
  <si>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</si>
  <si>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</si>
  <si>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</si>
  <si>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</si>
  <si>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</si>
  <si>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</si>
  <si>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</si>
  <si>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</si>
  <si>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</si>
  <si>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</si>
  <si>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</si>
  <si>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</si>
  <si>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</si>
  <si>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</si>
  <si>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</si>
  <si>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</si>
  <si>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</si>
  <si>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</si>
  <si>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</si>
  <si>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</si>
  <si>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</si>
  <si>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</si>
  <si>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</si>
  <si>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</si>
  <si>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</si>
  <si>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</si>
  <si>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</si>
  <si>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</si>
  <si>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</si>
  <si>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</si>
  <si>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</si>
  <si>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</si>
  <si>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</si>
  <si>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</si>
  <si>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</si>
  <si>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</si>
  <si>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</si>
  <si>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</si>
  <si>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</si>
  <si>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</si>
  <si>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</si>
  <si>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</si>
  <si>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</si>
  <si>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</si>
  <si>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</si>
  <si>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</si>
  <si>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</si>
  <si>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</si>
  <si>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</si>
  <si>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</si>
  <si>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</si>
  <si>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</si>
  <si>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</si>
  <si>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</si>
  <si>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</si>
  <si>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</si>
  <si>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</si>
  <si>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</si>
  <si>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</si>
  <si>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</si>
  <si>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</si>
  <si>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</si>
  <si>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</si>
  <si>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</si>
  <si>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</si>
  <si>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</si>
  <si>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</si>
  <si>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</si>
  <si>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</si>
  <si>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</si>
  <si>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</si>
  <si>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</si>
  <si>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</si>
  <si>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</si>
  <si>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</si>
  <si>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</si>
  <si>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</si>
  <si>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</si>
  <si>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</si>
  <si>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</si>
  <si>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</si>
  <si>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</si>
  <si>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</si>
  <si>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</si>
  <si>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</si>
  <si>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</si>
  <si>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</si>
  <si>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</si>
  <si>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</si>
  <si>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</si>
  <si>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</si>
  <si>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</si>
  <si>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</si>
  <si>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</si>
  <si>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</si>
  <si>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</si>
  <si>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</si>
  <si>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</si>
  <si>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</si>
  <si>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</si>
  <si>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</si>
  <si>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</si>
  <si>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</si>
  <si>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</si>
  <si>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</si>
  <si>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</si>
  <si>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</si>
  <si>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</si>
  <si>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</si>
  <si>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</si>
  <si>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</si>
  <si>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</si>
  <si>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</si>
  <si>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</si>
  <si>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</si>
  <si>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</si>
  <si>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</si>
  <si>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</si>
  <si>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</si>
  <si>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</si>
  <si>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</si>
  <si>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</si>
  <si>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</si>
  <si>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</si>
  <si>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</si>
  <si>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</si>
  <si>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</si>
  <si>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</si>
  <si>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</si>
  <si>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</si>
  <si>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</si>
  <si>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</si>
  <si>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</si>
  <si>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</si>
  <si>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</si>
  <si>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</si>
  <si>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</si>
  <si>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</si>
  <si>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</si>
  <si>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</si>
  <si>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</si>
  <si>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</si>
  <si>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</si>
  <si>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</si>
  <si>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</si>
  <si>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</si>
  <si>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</si>
  <si>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</si>
  <si>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</si>
  <si>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</si>
  <si>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</si>
  <si>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</si>
  <si>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</si>
  <si>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</si>
  <si>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</si>
  <si>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</si>
  <si>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</si>
  <si>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</si>
  <si>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</si>
  <si>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</si>
  <si>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</si>
  <si>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</si>
  <si>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</si>
  <si>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</si>
  <si>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</si>
  <si>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</si>
  <si>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</si>
  <si>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</si>
  <si>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</si>
  <si>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</si>
  <si>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</si>
  <si>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</si>
  <si>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</si>
  <si>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</si>
  <si>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</si>
  <si>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</si>
  <si>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</si>
  <si>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</si>
  <si>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</si>
  <si>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</si>
  <si>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</si>
  <si>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</si>
  <si>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</si>
  <si>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</si>
  <si>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</si>
  <si>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</si>
  <si>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</si>
  <si>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</si>
  <si>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</si>
  <si>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</si>
  <si>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</si>
  <si>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</si>
  <si>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</si>
  <si>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</si>
  <si>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</si>
  <si>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</si>
  <si>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</si>
  <si>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</si>
  <si>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</si>
  <si>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</si>
  <si>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</si>
  <si>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</si>
  <si>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</si>
  <si>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</si>
  <si>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</si>
  <si>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</si>
  <si>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</si>
  <si>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</si>
  <si>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</si>
  <si>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</si>
  <si>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</si>
  <si>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</si>
  <si>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</si>
  <si>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</si>
  <si>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</si>
  <si>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</si>
  <si>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</si>
  <si>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</si>
  <si>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</si>
  <si>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</si>
  <si>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</si>
  <si>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</si>
  <si>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</si>
  <si>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</si>
  <si>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</si>
  <si>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</si>
  <si>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</si>
  <si>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</si>
  <si>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</si>
  <si>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</si>
  <si>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</si>
  <si>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</si>
  <si>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</si>
  <si>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</si>
  <si>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</si>
  <si>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</si>
  <si>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</si>
  <si>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</si>
  <si>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</si>
  <si>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</si>
  <si>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</si>
  <si>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</si>
  <si>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</si>
  <si>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</si>
  <si>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</si>
  <si>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</si>
  <si>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</si>
  <si>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</si>
  <si>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</si>
  <si>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</si>
  <si>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</si>
  <si>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</si>
  <si>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</si>
  <si>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</si>
  <si>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</si>
  <si>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</si>
  <si>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</si>
  <si>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</si>
  <si>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</si>
  <si>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</si>
  <si>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</si>
  <si>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</si>
  <si>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</si>
  <si>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</si>
  <si>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</si>
  <si>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</si>
  <si>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</si>
  <si>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</si>
  <si>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</si>
  <si>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</si>
  <si>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</si>
  <si>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</si>
  <si>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</si>
  <si>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</si>
  <si>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</si>
  <si>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</si>
  <si>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</si>
  <si>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</si>
  <si>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</si>
  <si>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</si>
  <si>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</si>
  <si>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</si>
  <si>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</si>
  <si>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</si>
  <si>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</si>
  <si>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</si>
  <si>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</si>
  <si>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</si>
  <si>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</si>
  <si>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</si>
  <si>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</si>
  <si>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</si>
  <si>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</si>
  <si>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</si>
  <si>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</si>
  <si>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</si>
  <si>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</si>
  <si>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</si>
  <si>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</si>
  <si>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</si>
  <si>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</si>
  <si>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</si>
  <si>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</si>
  <si>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</si>
  <si>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</si>
  <si>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</si>
  <si>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</si>
  <si>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</si>
  <si>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</si>
  <si>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</si>
  <si>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</si>
  <si>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</si>
  <si>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</si>
  <si>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</si>
  <si>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</si>
  <si>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</si>
  <si>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</si>
  <si>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</si>
  <si>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</si>
  <si>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</si>
  <si>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</si>
  <si>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</si>
  <si>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</si>
  <si>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</si>
  <si>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</si>
  <si>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</si>
  <si>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</si>
  <si>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</si>
  <si>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</si>
  <si>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</si>
  <si>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</si>
  <si>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</si>
  <si>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</si>
  <si>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</si>
  <si>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</si>
  <si>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</si>
  <si>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</si>
  <si>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</si>
  <si>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</si>
  <si>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</si>
  <si>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</si>
  <si>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</si>
  <si>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</si>
  <si>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</si>
  <si>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</si>
  <si>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</si>
  <si>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</si>
  <si>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</si>
  <si>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</si>
  <si>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</si>
  <si>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</si>
  <si>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</si>
  <si>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</si>
  <si>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</si>
  <si>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</si>
  <si>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</si>
  <si>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</si>
  <si>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</si>
  <si>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</si>
  <si>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</si>
  <si>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</si>
  <si>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</si>
  <si>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</si>
  <si>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</si>
  <si>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</si>
  <si>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</si>
  <si>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</si>
  <si>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</si>
  <si>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</si>
  <si>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</si>
  <si>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</si>
  <si>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</si>
  <si>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</si>
  <si>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</si>
  <si>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</si>
  <si>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</si>
  <si>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</si>
  <si>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</si>
  <si>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</si>
  <si>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</si>
  <si>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</si>
  <si>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</si>
  <si>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</si>
  <si>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</si>
  <si>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</si>
  <si>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</si>
  <si>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</si>
  <si>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</si>
  <si>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</si>
  <si>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</si>
  <si>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</si>
  <si>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</si>
  <si>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</si>
  <si>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</si>
  <si>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</si>
  <si>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</si>
  <si>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</si>
  <si>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</si>
  <si>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</si>
  <si>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</si>
  <si>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</si>
  <si>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</si>
  <si>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</si>
  <si>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</si>
  <si>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</si>
  <si>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</si>
  <si>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</si>
  <si>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</si>
  <si>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</si>
  <si>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</si>
  <si>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</si>
  <si>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</si>
  <si>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</si>
  <si>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</si>
  <si>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</si>
  <si>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</si>
  <si>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</si>
  <si>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</si>
  <si>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</si>
  <si>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</si>
  <si>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</si>
  <si>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</si>
  <si>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</si>
  <si>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</si>
  <si>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</si>
  <si>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</si>
  <si>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</si>
  <si>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</si>
  <si>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</si>
  <si>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</si>
  <si>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</si>
  <si>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</si>
  <si>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</si>
  <si>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</si>
  <si>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</si>
  <si>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</si>
  <si>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</si>
  <si>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</si>
  <si>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</si>
  <si>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</si>
  <si>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</si>
  <si>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</si>
  <si>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</si>
  <si>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</si>
  <si>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</si>
  <si>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</si>
  <si>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</si>
  <si>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</si>
  <si>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</si>
  <si>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</si>
  <si>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</si>
  <si>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</si>
  <si>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</si>
  <si>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</si>
  <si>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</si>
  <si>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</si>
  <si>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</si>
  <si>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</si>
  <si>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</si>
  <si>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</si>
  <si>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</si>
  <si>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</si>
  <si>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</si>
  <si>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</si>
  <si>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</si>
  <si>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</si>
  <si>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</si>
  <si>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</si>
  <si>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</si>
  <si>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</si>
  <si>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</si>
  <si>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</si>
  <si>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</si>
  <si>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</si>
  <si>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</si>
  <si>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</si>
  <si>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</si>
  <si>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</si>
  <si>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</si>
  <si>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</si>
  <si>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</si>
  <si>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</si>
  <si>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</si>
  <si>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</si>
  <si>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</si>
  <si>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</si>
  <si>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</si>
  <si>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</si>
  <si>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</si>
  <si>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</si>
  <si>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</si>
  <si>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</si>
  <si>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</si>
  <si>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</si>
  <si>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</si>
  <si>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</si>
  <si>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</si>
  <si>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</si>
  <si>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</si>
  <si>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</si>
  <si>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</si>
  <si>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</si>
  <si>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</si>
  <si>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</si>
  <si>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</si>
  <si>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</si>
  <si>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</si>
  <si>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</si>
  <si>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</si>
  <si>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</si>
  <si>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</si>
  <si>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</si>
  <si>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</si>
  <si>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</si>
  <si>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</si>
  <si>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</si>
  <si>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</si>
  <si>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</si>
  <si>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</si>
  <si>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</si>
  <si>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</si>
  <si>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</si>
  <si>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</si>
  <si>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</si>
  <si>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</si>
  <si>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</si>
  <si>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</si>
  <si>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</si>
  <si>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</si>
  <si>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</si>
  <si>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</si>
  <si>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</si>
  <si>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</si>
  <si>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</si>
  <si>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</si>
  <si>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</si>
  <si>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</si>
  <si>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</si>
  <si>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</si>
  <si>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</si>
  <si>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</si>
  <si>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</si>
  <si>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</si>
  <si>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</si>
  <si>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</si>
  <si>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</si>
  <si>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</si>
  <si>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</si>
  <si>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</si>
  <si>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</si>
  <si>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</si>
  <si>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</si>
  <si>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</si>
  <si>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</si>
  <si>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</si>
  <si>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</si>
  <si>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</si>
  <si>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</si>
  <si>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</si>
  <si>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</si>
  <si>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</si>
  <si>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</si>
  <si>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</si>
  <si>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</si>
  <si>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</si>
  <si>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</si>
  <si>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</si>
  <si>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</si>
  <si>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</si>
  <si>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</si>
  <si>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</si>
  <si>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</si>
  <si>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</si>
  <si>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</si>
  <si>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</si>
  <si>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</si>
  <si>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</si>
  <si>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</si>
  <si>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</si>
  <si>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</si>
  <si>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</si>
  <si>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</si>
  <si>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</si>
  <si>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</si>
  <si>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</si>
  <si>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</si>
  <si>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</si>
  <si>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</si>
  <si>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</si>
  <si>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</si>
  <si>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</si>
  <si>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</si>
  <si>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</si>
  <si>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</si>
  <si>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</si>
  <si>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</si>
  <si>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</si>
  <si>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</si>
  <si>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</si>
  <si>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</si>
  <si>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</si>
  <si>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</si>
  <si>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</si>
  <si>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</si>
  <si>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</si>
  <si>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</si>
  <si>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</si>
  <si>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</si>
  <si>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</si>
  <si>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</si>
  <si>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</si>
  <si>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</si>
  <si>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</si>
  <si>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</si>
  <si>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</si>
  <si>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</si>
  <si>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</si>
  <si>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</si>
  <si>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</si>
  <si>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</si>
  <si>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</si>
  <si>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</si>
  <si>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</si>
  <si>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</si>
  <si>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</si>
  <si>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</si>
  <si>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</si>
  <si>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</si>
  <si>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</si>
  <si>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</si>
  <si>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</si>
  <si>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</si>
  <si>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</si>
  <si>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</si>
  <si>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</si>
  <si>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</si>
  <si>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</si>
  <si>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</si>
  <si>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</si>
  <si>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</si>
  <si>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</si>
  <si>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</si>
  <si>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</si>
  <si>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</si>
  <si>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</si>
  <si>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</si>
  <si>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</si>
  <si>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</si>
  <si>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</si>
  <si>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</si>
  <si>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</si>
  <si>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</si>
  <si>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</si>
  <si>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</si>
  <si>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</si>
  <si>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</si>
  <si>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</si>
  <si>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</si>
  <si>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</si>
  <si>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</si>
  <si>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</si>
  <si>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</si>
  <si>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</si>
  <si>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</si>
  <si>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</si>
  <si>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</si>
  <si>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</si>
  <si>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</si>
  <si>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</si>
  <si>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</si>
  <si>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</si>
  <si>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</si>
  <si>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</si>
  <si>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</si>
  <si>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</si>
  <si>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</si>
  <si>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</si>
  <si>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</si>
  <si>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</si>
  <si>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</si>
  <si>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</si>
  <si>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</si>
  <si>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</si>
  <si>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</si>
  <si>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</si>
  <si>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</si>
  <si>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</si>
  <si>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</si>
  <si>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</si>
  <si>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</si>
  <si>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</si>
  <si>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</si>
  <si>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</si>
  <si>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</si>
  <si>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</si>
  <si>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</si>
  <si>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</si>
  <si>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</si>
  <si>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</si>
  <si>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</si>
  <si>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</si>
  <si>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</si>
  <si>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</si>
  <si>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</si>
  <si>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</si>
  <si>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</si>
  <si>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</si>
  <si>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</si>
  <si>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</si>
  <si>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</si>
  <si>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</si>
  <si>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</si>
  <si>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</si>
  <si>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</si>
  <si>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</si>
  <si>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</si>
  <si>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</si>
  <si>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</si>
  <si>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</si>
  <si>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</si>
  <si>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</si>
  <si>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</si>
  <si>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</si>
  <si>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</si>
  <si>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</si>
  <si>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</si>
  <si>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</si>
  <si>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</si>
  <si>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</si>
  <si>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</si>
  <si>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</si>
  <si>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</si>
  <si>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</si>
  <si>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</si>
  <si>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</si>
  <si>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</si>
  <si>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</si>
  <si>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</si>
  <si>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</si>
  <si>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</si>
  <si>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</si>
  <si>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</si>
  <si>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</si>
  <si>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</si>
  <si>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</si>
  <si>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</si>
  <si>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</si>
  <si>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</si>
  <si>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</si>
  <si>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</si>
  <si>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</si>
  <si>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</si>
  <si>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</si>
  <si>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</si>
  <si>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</si>
  <si>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</si>
  <si>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</si>
  <si>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</si>
  <si>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</si>
  <si>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</si>
  <si>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</si>
  <si>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</si>
  <si>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</si>
  <si>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</si>
  <si>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</si>
  <si>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</si>
  <si>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</si>
  <si>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</si>
  <si>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</si>
  <si>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</si>
  <si>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</si>
  <si>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</si>
  <si>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</si>
  <si>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</si>
  <si>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</si>
  <si>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</si>
  <si>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</si>
  <si>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</si>
  <si>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</si>
  <si>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</si>
  <si>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</si>
  <si>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</si>
  <si>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</si>
  <si>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</si>
  <si>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</si>
  <si>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</si>
  <si>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</si>
  <si>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</si>
  <si>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</si>
  <si>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</si>
  <si>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</si>
  <si>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</si>
  <si>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</si>
  <si>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</si>
  <si>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</si>
  <si>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</si>
  <si>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</si>
  <si>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</si>
  <si>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</si>
  <si>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</si>
  <si>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</si>
  <si>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</si>
  <si>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</si>
  <si>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</si>
  <si>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</si>
  <si>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</si>
  <si>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</si>
  <si>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</si>
  <si>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</si>
  <si>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</si>
  <si>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</si>
  <si>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</si>
  <si>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</si>
  <si>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</si>
  <si>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</si>
  <si>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</si>
  <si>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</si>
  <si>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</si>
  <si>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</si>
  <si>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</si>
  <si>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</si>
  <si>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</si>
  <si>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</si>
  <si>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</si>
  <si>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</si>
  <si>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</si>
  <si>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</si>
  <si>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</si>
  <si>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</si>
  <si>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</si>
  <si>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</si>
  <si>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</si>
  <si>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</si>
  <si>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</si>
  <si>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</si>
  <si>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</si>
  <si>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</si>
  <si>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</si>
  <si>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</si>
  <si>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</si>
  <si>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</si>
  <si>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</si>
  <si>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</si>
  <si>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</si>
  <si>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</si>
  <si>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</si>
  <si>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</si>
  <si>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</si>
  <si>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</si>
  <si>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</si>
  <si>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</si>
  <si>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</si>
  <si>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</si>
  <si>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</si>
  <si>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</si>
  <si>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</si>
  <si>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</si>
  <si>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</si>
  <si>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</si>
  <si>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</si>
  <si>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</si>
  <si>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</si>
  <si>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</si>
  <si>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</si>
  <si>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</si>
  <si>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</si>
  <si>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</si>
  <si>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</si>
  <si>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</si>
  <si>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</si>
  <si>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</si>
  <si>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</si>
  <si>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</si>
  <si>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</si>
  <si>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</si>
  <si>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</si>
  <si>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</si>
  <si>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</si>
  <si>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</si>
  <si>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</si>
  <si>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</si>
  <si>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</si>
  <si>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</si>
  <si>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</si>
  <si>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</si>
  <si>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</si>
  <si>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</si>
  <si>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</si>
  <si>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</si>
  <si>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</si>
  <si>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</si>
  <si>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</si>
  <si>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</si>
  <si>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</si>
  <si>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</si>
  <si>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</si>
  <si>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</si>
  <si>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</si>
  <si>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</si>
  <si>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</si>
  <si>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</si>
  <si>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</si>
  <si>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</si>
  <si>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</si>
  <si>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</si>
  <si>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</si>
  <si>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</si>
  <si>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</si>
  <si>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</si>
  <si>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</si>
  <si>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</si>
  <si>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</si>
  <si>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</si>
  <si>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</si>
  <si>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</si>
  <si>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</si>
  <si>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</si>
  <si>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</si>
  <si>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</si>
  <si>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</si>
  <si>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</si>
  <si>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</si>
  <si>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</si>
  <si>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</si>
  <si>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</si>
  <si>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</si>
  <si>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</si>
  <si>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</si>
  <si>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</si>
  <si>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</si>
  <si>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</si>
  <si>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</si>
  <si>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</si>
  <si>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</si>
  <si>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</si>
  <si>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</si>
  <si>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</si>
  <si>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</si>
  <si>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</si>
  <si>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</si>
  <si>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</si>
  <si>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</si>
  <si>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</si>
  <si>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</si>
  <si>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</si>
  <si>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</si>
  <si>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</si>
  <si>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</si>
  <si>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</si>
  <si>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</si>
  <si>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</si>
  <si>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</si>
  <si>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</si>
  <si>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</si>
  <si>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</si>
  <si>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</si>
  <si>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</si>
  <si>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</si>
  <si>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</si>
  <si>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</si>
  <si>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</si>
  <si>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</si>
  <si>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</si>
  <si>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</si>
  <si>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</si>
  <si>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</si>
  <si>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</si>
  <si>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</si>
  <si>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</si>
  <si>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</si>
  <si>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</si>
  <si>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</si>
  <si>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</si>
  <si>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</si>
  <si>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</si>
  <si>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</si>
  <si>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</si>
  <si>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</si>
  <si>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</si>
  <si>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</si>
  <si>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</si>
  <si>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</si>
  <si>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</si>
  <si>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</si>
  <si>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</si>
  <si>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</si>
  <si>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</si>
  <si>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</si>
  <si>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</si>
  <si>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</si>
  <si>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</si>
  <si>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</si>
  <si>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</si>
  <si>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</si>
  <si>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</si>
  <si>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</si>
  <si>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</si>
  <si>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</si>
  <si>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</si>
  <si>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</si>
  <si>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</si>
  <si>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</si>
  <si>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</si>
  <si>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</si>
  <si>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</si>
  <si>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</si>
  <si>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</si>
  <si>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</si>
  <si>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</si>
  <si>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</si>
  <si>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</si>
  <si>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</si>
  <si>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</si>
  <si>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</si>
  <si>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</si>
  <si>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</si>
  <si>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</si>
  <si>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</si>
  <si>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</si>
  <si>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</si>
  <si>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</si>
  <si>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</si>
  <si>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</si>
  <si>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</si>
  <si>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</si>
  <si>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</si>
  <si>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</si>
  <si>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</si>
  <si>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</si>
  <si>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</si>
  <si>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</si>
  <si>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</si>
  <si>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</si>
  <si>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</si>
  <si>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</si>
  <si>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</si>
  <si>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</si>
  <si>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</si>
  <si>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</si>
  <si>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</si>
  <si>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</si>
  <si>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</si>
  <si>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</si>
  <si>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</si>
  <si>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</si>
  <si>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</si>
  <si>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</si>
  <si>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</si>
  <si>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</si>
  <si>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</si>
  <si>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</si>
  <si>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</si>
  <si>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</si>
  <si>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</si>
  <si>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</si>
  <si>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</si>
  <si>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</si>
  <si>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</si>
  <si>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</si>
  <si>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</si>
  <si>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</si>
  <si>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</si>
  <si>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</si>
  <si>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</si>
  <si>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</si>
  <si>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</si>
  <si>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</si>
  <si>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</si>
  <si>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</si>
  <si>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</si>
  <si>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</si>
  <si>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</si>
  <si>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</si>
  <si>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</si>
  <si>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</si>
  <si>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</si>
  <si>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</si>
  <si>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</si>
  <si>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</si>
  <si>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</si>
  <si>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</si>
  <si>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</si>
  <si>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</si>
  <si>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</si>
  <si>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</si>
  <si>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</si>
  <si>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</si>
  <si>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</si>
  <si>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</si>
  <si>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</si>
  <si>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</si>
  <si>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</si>
  <si>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</si>
  <si>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</si>
  <si>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</si>
  <si>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</si>
  <si>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</si>
  <si>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</si>
  <si>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</si>
  <si>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</si>
  <si>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</si>
  <si>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</si>
  <si>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</si>
  <si>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</si>
  <si>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</si>
  <si>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</si>
  <si>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</si>
  <si>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</si>
  <si>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</si>
  <si>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</si>
  <si>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</si>
  <si>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</si>
  <si>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</si>
  <si>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</si>
  <si>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</si>
  <si>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</si>
  <si>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</si>
  <si>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</si>
  <si>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</si>
  <si>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</si>
  <si>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</si>
  <si>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</si>
  <si>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</si>
  <si>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</si>
  <si>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</si>
  <si>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</si>
  <si>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</si>
  <si>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</si>
  <si>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</si>
  <si>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</si>
  <si>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</si>
  <si>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</si>
  <si>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</si>
  <si>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</si>
  <si>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</si>
  <si>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</si>
  <si>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</si>
  <si>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</si>
  <si>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</si>
  <si>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</si>
  <si>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</si>
  <si>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</si>
  <si>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</si>
  <si>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</si>
  <si>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</si>
  <si>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</si>
  <si>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</si>
  <si>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</si>
  <si>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</si>
  <si>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</si>
  <si>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</si>
  <si>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</si>
  <si>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</si>
  <si>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</si>
  <si>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</si>
  <si>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</si>
  <si>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</si>
  <si>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</si>
  <si>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</si>
  <si>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</si>
  <si>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</si>
  <si>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</si>
  <si>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</si>
  <si>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</si>
  <si>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</si>
  <si>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</si>
  <si>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</si>
  <si>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</si>
  <si>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</si>
  <si>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</si>
  <si>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</si>
  <si>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</si>
  <si>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</si>
  <si>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</si>
  <si>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</si>
  <si>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</si>
  <si>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</si>
  <si>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</si>
  <si>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</si>
  <si>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</si>
  <si>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</si>
  <si>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</si>
  <si>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</si>
  <si>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</si>
  <si>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</si>
  <si>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</si>
  <si>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</si>
  <si>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</si>
  <si>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</si>
  <si>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</si>
  <si>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</si>
  <si>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</si>
  <si>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</si>
  <si>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</si>
  <si>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</si>
  <si>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</si>
  <si>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</si>
  <si>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</si>
  <si>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</si>
  <si>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</si>
  <si>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</si>
  <si>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</si>
  <si>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</si>
  <si>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</si>
  <si>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</si>
  <si>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</si>
  <si>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</si>
  <si>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</si>
  <si>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</si>
  <si>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</si>
  <si>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</si>
  <si>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</si>
  <si>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</si>
  <si>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</si>
  <si>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</si>
  <si>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</si>
  <si>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</si>
  <si>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</si>
  <si>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</si>
  <si>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</si>
  <si>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</si>
  <si>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</si>
  <si>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</si>
  <si>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</si>
  <si>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</si>
  <si>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</si>
  <si>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</si>
  <si>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</si>
  <si>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</si>
  <si>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</si>
  <si>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</si>
  <si>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</si>
  <si>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</si>
  <si>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</si>
  <si>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</si>
  <si>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</si>
  <si>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</si>
  <si>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</si>
  <si>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</si>
  <si>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</si>
  <si>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</si>
  <si>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</si>
  <si>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</si>
  <si>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</si>
  <si>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</si>
  <si>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</si>
  <si>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</si>
  <si>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</si>
  <si>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</si>
  <si>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</si>
  <si>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</si>
  <si>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</si>
  <si>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</si>
  <si>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</si>
  <si>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</si>
  <si>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</si>
  <si>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</si>
  <si>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</si>
  <si>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</si>
  <si>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</si>
  <si>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</si>
  <si>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</si>
  <si>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</si>
  <si>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</si>
  <si>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</si>
  <si>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</si>
  <si>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</si>
  <si>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</si>
  <si>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</si>
  <si>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</si>
  <si>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</si>
  <si>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</si>
  <si>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</si>
  <si>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</si>
  <si>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</si>
  <si>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</si>
  <si>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</si>
  <si>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</si>
  <si>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</si>
  <si>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</si>
  <si>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</si>
  <si>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</si>
  <si>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</si>
  <si>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</si>
  <si>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</si>
  <si>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</si>
  <si>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</si>
  <si>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</si>
  <si>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</si>
  <si>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</si>
  <si>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</si>
  <si>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</si>
  <si>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</si>
  <si>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</si>
  <si>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</si>
  <si>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</si>
  <si>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</si>
  <si>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</si>
  <si>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</si>
  <si>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</si>
  <si>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</si>
  <si>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</si>
  <si>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</si>
  <si>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</si>
  <si>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</si>
  <si>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</si>
  <si>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</si>
  <si>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</si>
  <si>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</si>
  <si>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</si>
  <si>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</si>
  <si>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</si>
  <si>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</si>
  <si>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</si>
  <si>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</si>
  <si>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</si>
  <si>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</si>
  <si>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</si>
  <si>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</si>
  <si>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</si>
  <si>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</si>
  <si>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</si>
  <si>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</si>
  <si>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</si>
  <si>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</si>
  <si>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</si>
  <si>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</si>
  <si>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</si>
  <si>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</si>
  <si>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</si>
  <si>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</si>
  <si>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</si>
  <si>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</si>
  <si>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</si>
  <si>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</si>
  <si>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</si>
  <si>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</si>
  <si>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</si>
  <si>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</si>
  <si>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</si>
  <si>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</si>
  <si>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</si>
  <si>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</si>
  <si>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</si>
  <si>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</si>
  <si>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</si>
  <si>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</si>
  <si>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</si>
  <si>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</si>
  <si>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</si>
  <si>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</si>
  <si>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</si>
  <si>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</si>
  <si>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</si>
  <si>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</si>
  <si>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</si>
  <si>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</si>
  <si>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</si>
  <si>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</si>
  <si>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</si>
  <si>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</si>
  <si>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</si>
  <si>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</si>
  <si>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</si>
  <si>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</si>
  <si>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</si>
  <si>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</si>
  <si>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</si>
  <si>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</si>
  <si>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</si>
  <si>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</si>
  <si>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</si>
  <si>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</si>
  <si>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</si>
  <si>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</si>
  <si>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</si>
  <si>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</si>
  <si>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</si>
  <si>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</si>
  <si>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</si>
  <si>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</si>
  <si>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</si>
  <si>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</si>
  <si>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</si>
  <si>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</si>
  <si>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</si>
  <si>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</si>
  <si>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</si>
  <si>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</si>
  <si>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</si>
  <si>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</si>
  <si>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</si>
  <si>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</si>
  <si>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</si>
  <si>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</si>
  <si>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</si>
  <si>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</si>
  <si>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</si>
  <si>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</si>
  <si>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</si>
  <si>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</si>
  <si>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</si>
  <si>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</si>
  <si>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</si>
  <si>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</si>
  <si>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</si>
  <si>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</si>
  <si>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</si>
  <si>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</si>
  <si>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</si>
  <si>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</si>
  <si>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</si>
  <si>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</si>
  <si>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</si>
  <si>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</si>
  <si>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</si>
  <si>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</si>
  <si>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</si>
  <si>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</si>
  <si>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</si>
  <si>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</si>
  <si>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</si>
  <si>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</si>
  <si>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</si>
  <si>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</si>
  <si>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</si>
  <si>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</si>
  <si>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</si>
  <si>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</si>
  <si>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</si>
  <si>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</si>
  <si>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</si>
  <si>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</si>
  <si>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</si>
  <si>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</si>
  <si>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</si>
  <si>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</si>
  <si>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</si>
  <si>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</si>
  <si>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</si>
  <si>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</si>
  <si>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</si>
  <si>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</si>
  <si>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</si>
  <si>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</si>
  <si>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</si>
  <si>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</si>
  <si>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</si>
  <si>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</si>
  <si>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</si>
  <si>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</si>
  <si>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</si>
  <si>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</si>
  <si>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</si>
  <si>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</si>
  <si>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</si>
  <si>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</si>
  <si>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</si>
  <si>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</si>
  <si>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</si>
  <si>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</si>
  <si>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</si>
  <si>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</si>
  <si>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</si>
  <si>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</si>
  <si>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</si>
  <si>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</si>
  <si>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</si>
  <si>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</si>
  <si>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</si>
  <si>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</si>
  <si>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</si>
  <si>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</si>
  <si>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</si>
  <si>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</si>
  <si>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</si>
  <si>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</si>
  <si>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</si>
  <si>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</si>
  <si>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</si>
  <si>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</si>
  <si>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</si>
  <si>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</si>
  <si>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</si>
  <si>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</si>
  <si>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</si>
  <si>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</si>
  <si>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</si>
  <si>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</si>
  <si>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</si>
  <si>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</si>
  <si>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</si>
  <si>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</si>
  <si>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</si>
  <si>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</si>
  <si>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</si>
  <si>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</si>
  <si>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</si>
  <si>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</si>
  <si>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</si>
  <si>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</si>
  <si>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</si>
  <si>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</si>
  <si>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</si>
  <si>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</si>
  <si>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</si>
  <si>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</si>
  <si>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</si>
  <si>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</si>
  <si>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</si>
  <si>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</si>
  <si>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</si>
  <si>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</si>
  <si>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</si>
  <si>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</si>
  <si>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</si>
  <si>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</si>
  <si>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</si>
  <si>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</si>
  <si>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</si>
  <si>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</si>
  <si>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</si>
  <si>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</si>
  <si>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</si>
  <si>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</si>
  <si>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</si>
  <si>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</si>
  <si>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</si>
  <si>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</si>
  <si>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</si>
  <si>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</si>
  <si>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</si>
  <si>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</si>
  <si>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</si>
  <si>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</si>
  <si>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</si>
  <si>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</si>
  <si>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</si>
  <si>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</si>
  <si>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</si>
  <si>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</si>
  <si>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</si>
  <si>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</si>
  <si>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</si>
  <si>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</si>
  <si>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</si>
  <si>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</si>
  <si>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</si>
  <si>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</si>
  <si>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</si>
  <si>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</si>
  <si>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</si>
  <si>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</si>
  <si>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</si>
  <si>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</si>
  <si>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</si>
  <si>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</si>
  <si>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</si>
  <si>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</si>
  <si>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</si>
  <si>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</si>
  <si>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</si>
  <si>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</si>
  <si>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</si>
  <si>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</si>
  <si>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</si>
  <si>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</si>
  <si>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</si>
  <si>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</si>
  <si>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</si>
  <si>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</si>
  <si>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</si>
  <si>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</si>
  <si>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</si>
  <si>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</si>
  <si>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</si>
  <si>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</si>
  <si>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</si>
  <si>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</si>
  <si>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</si>
  <si>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</si>
  <si>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</si>
  <si>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</si>
  <si>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</si>
  <si>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</si>
  <si>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</si>
  <si>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</si>
  <si>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</si>
  <si>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</si>
  <si>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</si>
  <si>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</si>
  <si>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</si>
  <si>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</si>
  <si>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</si>
  <si>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</si>
  <si>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</si>
  <si>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</si>
  <si>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</si>
  <si>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</si>
  <si>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</si>
  <si>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</si>
  <si>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</si>
  <si>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</si>
  <si>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</si>
  <si>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</si>
  <si>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</si>
  <si>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</si>
  <si>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</si>
  <si>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</si>
  <si>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</si>
  <si>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</si>
  <si>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</si>
  <si>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</si>
  <si>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</si>
  <si>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</si>
  <si>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</si>
  <si>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</si>
  <si>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</si>
  <si>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</si>
  <si>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</si>
  <si>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</si>
  <si>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</si>
  <si>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</si>
  <si>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</si>
  <si>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</si>
  <si>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</si>
  <si>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</si>
  <si>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</si>
  <si>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</si>
  <si>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</si>
  <si>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</si>
  <si>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</si>
  <si>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</si>
  <si>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</si>
  <si>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</si>
  <si>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</si>
  <si>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</si>
  <si>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</si>
  <si>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</si>
  <si>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</si>
  <si>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</si>
  <si>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</si>
  <si>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</si>
  <si>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</si>
  <si>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</si>
  <si>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</si>
  <si>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</si>
  <si>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</si>
  <si>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</si>
  <si>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</si>
  <si>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</si>
  <si>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</si>
  <si>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</si>
  <si>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</si>
  <si>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</si>
  <si>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</si>
  <si>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</si>
  <si>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</si>
  <si>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</si>
  <si>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</si>
  <si>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</si>
  <si>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</si>
  <si>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</si>
  <si>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</si>
  <si>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</si>
  <si>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</si>
  <si>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</si>
  <si>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</si>
  <si>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</si>
  <si>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</si>
  <si>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</si>
  <si>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</si>
  <si>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</si>
  <si>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</si>
  <si>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</si>
  <si>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</si>
  <si>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</si>
  <si>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</si>
  <si>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</si>
  <si>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</si>
  <si>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</si>
  <si>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</si>
  <si>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</si>
  <si>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</si>
  <si>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</si>
  <si>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</si>
  <si>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</si>
  <si>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</si>
  <si>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</si>
  <si>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</si>
  <si>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</si>
  <si>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</si>
  <si>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</si>
  <si>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</si>
  <si>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</si>
  <si>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</si>
  <si>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</si>
  <si>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</si>
  <si>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</si>
  <si>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</si>
  <si>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</si>
  <si>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</si>
  <si>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</si>
  <si>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</si>
  <si>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</si>
  <si>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</si>
  <si>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</si>
  <si>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</si>
  <si>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</si>
  <si>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</si>
  <si>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</si>
  <si>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</si>
  <si>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</si>
  <si>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</si>
  <si>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</si>
  <si>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</si>
  <si>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</si>
  <si>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</si>
  <si>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</si>
  <si>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</si>
  <si>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</si>
  <si>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</si>
  <si>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</si>
  <si>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</si>
  <si>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</si>
  <si>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</si>
  <si>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</si>
  <si>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</si>
  <si>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</si>
  <si>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</si>
  <si>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</si>
  <si>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</si>
  <si>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</si>
  <si>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</si>
  <si>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</si>
  <si>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</si>
  <si>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</si>
  <si>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</si>
  <si>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</si>
  <si>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</si>
  <si>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</si>
  <si>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</si>
  <si>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</si>
  <si>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</si>
  <si>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</si>
  <si>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</si>
  <si>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</si>
  <si>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</si>
  <si>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</si>
  <si>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</si>
  <si>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</si>
  <si>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</si>
  <si>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</si>
  <si>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</si>
  <si>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</si>
  <si>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</si>
  <si>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</si>
  <si>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</si>
  <si>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</si>
  <si>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</si>
  <si>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</si>
  <si>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</si>
  <si>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</si>
  <si>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</si>
  <si>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</si>
  <si>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</si>
  <si>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</si>
  <si>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</si>
  <si>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</si>
  <si>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</si>
  <si>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</si>
  <si>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</si>
  <si>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</si>
  <si>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</si>
  <si>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</si>
  <si>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</si>
  <si>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</si>
  <si>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</si>
  <si>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</si>
  <si>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</si>
  <si>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</si>
  <si>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</si>
  <si>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</si>
  <si>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</si>
  <si>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</si>
  <si>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</si>
  <si>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</si>
  <si>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</si>
  <si>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</si>
  <si>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</si>
  <si>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</si>
  <si>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</si>
  <si>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</si>
  <si>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</si>
  <si>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</si>
  <si>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</si>
  <si>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</si>
  <si>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</si>
  <si>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</si>
  <si>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</si>
  <si>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</si>
  <si>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</si>
  <si>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</si>
  <si>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</si>
  <si>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</si>
  <si>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</si>
  <si>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</si>
  <si>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</si>
  <si>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</si>
  <si>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</si>
  <si>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</si>
  <si>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</si>
  <si>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</si>
  <si>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</si>
  <si>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</si>
  <si>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</si>
  <si>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</si>
  <si>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</si>
  <si>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</si>
  <si>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</si>
  <si>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</si>
  <si>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</si>
  <si>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</si>
  <si>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</si>
  <si>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</si>
  <si>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</si>
  <si>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</si>
  <si>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</si>
  <si>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</si>
  <si>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</si>
  <si>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</si>
  <si>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</si>
  <si>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</si>
  <si>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</si>
  <si>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</si>
  <si>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</si>
  <si>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</si>
  <si>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</si>
  <si>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</si>
  <si>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</si>
  <si>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</si>
  <si>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</si>
  <si>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</si>
  <si>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</si>
  <si>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</si>
  <si>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</si>
  <si>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</si>
  <si>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</si>
  <si>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</si>
  <si>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</si>
  <si>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</si>
  <si>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</si>
  <si>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</si>
  <si>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</si>
  <si>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</si>
  <si>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</si>
  <si>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</si>
  <si>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</si>
  <si>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</si>
  <si>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</si>
  <si>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</si>
  <si>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</si>
  <si>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</si>
  <si>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</si>
  <si>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</si>
  <si>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</si>
  <si>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</si>
  <si>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</si>
  <si>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</si>
  <si>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</si>
  <si>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</si>
  <si>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</si>
  <si>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</si>
  <si>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</si>
  <si>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</si>
  <si>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</si>
  <si>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</si>
  <si>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</si>
  <si>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</si>
  <si>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</si>
  <si>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</si>
  <si>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</si>
  <si>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</si>
  <si>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</si>
  <si>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</si>
  <si>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</si>
  <si>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</si>
  <si>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</si>
  <si>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</si>
  <si>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</si>
  <si>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</si>
  <si>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</si>
  <si>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</si>
  <si>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</si>
  <si>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</si>
  <si>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</si>
  <si>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</si>
  <si>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</si>
  <si>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</si>
  <si>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</si>
  <si>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</si>
  <si>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</si>
  <si>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</si>
  <si>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</si>
  <si>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</si>
  <si>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</si>
  <si>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</si>
  <si>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</si>
  <si>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</si>
  <si>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</si>
  <si>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</si>
  <si>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</si>
  <si>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</si>
  <si>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</si>
  <si>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</si>
  <si>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</si>
  <si>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</si>
  <si>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</si>
  <si>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</si>
  <si>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</si>
  <si>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</si>
  <si>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</si>
  <si>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</si>
  <si>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</si>
  <si>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</si>
  <si>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</si>
  <si>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</si>
  <si>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</si>
  <si>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</si>
  <si>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</si>
  <si>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</si>
  <si>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</si>
  <si>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</si>
  <si>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</si>
  <si>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</si>
  <si>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</si>
  <si>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</si>
  <si>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</si>
  <si>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</si>
  <si>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</si>
  <si>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</si>
  <si>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</si>
  <si>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</si>
  <si>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</si>
  <si>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</si>
  <si>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</si>
  <si>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</si>
  <si>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</si>
  <si>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</si>
  <si>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</si>
  <si>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</si>
  <si>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</si>
  <si>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</si>
  <si>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</si>
  <si>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</si>
  <si>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</si>
  <si>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</si>
  <si>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</si>
  <si>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</si>
  <si>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</si>
  <si>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</si>
  <si>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</si>
  <si>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</si>
  <si>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</si>
  <si>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</si>
  <si>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</si>
  <si>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</si>
  <si>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</si>
  <si>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</si>
  <si>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</si>
  <si>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</si>
  <si>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</si>
  <si>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</si>
  <si>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</si>
  <si>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</si>
  <si>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</si>
  <si>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</si>
  <si>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</si>
  <si>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</si>
  <si>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</si>
  <si>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</si>
  <si>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</si>
  <si>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</si>
  <si>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</si>
  <si>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</si>
  <si>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</si>
  <si>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</si>
  <si>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</si>
  <si>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</si>
  <si>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</si>
  <si>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</si>
  <si>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</si>
  <si>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</si>
  <si>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</si>
  <si>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</si>
  <si>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</si>
  <si>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</si>
  <si>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</si>
  <si>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</si>
  <si>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</si>
  <si>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</si>
  <si>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</si>
  <si>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</si>
  <si>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</si>
  <si>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</si>
  <si>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</si>
  <si>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</si>
  <si>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</si>
  <si>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</si>
  <si>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</si>
  <si>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</si>
  <si>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</si>
  <si>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</si>
  <si>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</si>
  <si>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</si>
  <si>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</si>
  <si>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</si>
  <si>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</si>
  <si>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</si>
  <si>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</si>
  <si>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</si>
  <si>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</si>
  <si>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</si>
  <si>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</si>
  <si>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</si>
  <si>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</si>
  <si>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</si>
  <si>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</si>
  <si>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</si>
  <si>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</si>
  <si>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</si>
  <si>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</si>
  <si>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</si>
  <si>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</si>
  <si>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</si>
  <si>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</si>
  <si>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</si>
  <si>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</si>
  <si>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</si>
  <si>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</si>
  <si>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</si>
  <si>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</si>
  <si>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</si>
  <si>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</si>
  <si>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</si>
  <si>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</si>
  <si>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</si>
  <si>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</si>
  <si>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</si>
  <si>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</si>
  <si>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</si>
  <si>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</si>
  <si>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</si>
  <si>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</si>
  <si>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</si>
  <si>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</si>
  <si>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</si>
  <si>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</si>
  <si>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</si>
  <si>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</si>
  <si>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</si>
  <si>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</si>
  <si>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</si>
  <si>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</si>
  <si>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</si>
  <si>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</si>
  <si>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</si>
  <si>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</si>
  <si>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</si>
  <si>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</si>
  <si>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</si>
  <si>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</si>
  <si>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</si>
  <si>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</si>
  <si>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</si>
  <si>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</si>
  <si>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</si>
  <si>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</si>
  <si>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</si>
  <si>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</si>
  <si>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</si>
  <si>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</si>
  <si>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</si>
  <si>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</si>
  <si>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</si>
  <si>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</si>
  <si>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</si>
  <si>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</si>
  <si>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</si>
  <si>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</si>
  <si>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</si>
  <si>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</si>
  <si>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</si>
  <si>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</si>
  <si>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</si>
  <si>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</si>
  <si>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</si>
  <si>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</si>
  <si>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</si>
  <si>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</si>
  <si>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</si>
  <si>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</si>
  <si>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</si>
  <si>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</si>
  <si>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</si>
  <si>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</si>
  <si>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</si>
  <si>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</si>
  <si>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</si>
  <si>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</si>
  <si>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</si>
  <si>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</si>
  <si>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</si>
  <si>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</si>
  <si>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</si>
  <si>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</si>
  <si>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</si>
  <si>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</si>
  <si>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</si>
  <si>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</si>
  <si>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</si>
  <si>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</si>
  <si>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</si>
  <si>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</si>
  <si>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</si>
  <si>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</si>
  <si>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</si>
  <si>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</si>
  <si>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</si>
  <si>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</si>
  <si>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</si>
  <si>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</si>
  <si>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</si>
  <si>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</si>
  <si>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</si>
  <si>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</si>
  <si>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</si>
  <si>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</si>
  <si>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</si>
  <si>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</si>
  <si>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</si>
  <si>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</si>
  <si>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</si>
  <si>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</si>
  <si>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</si>
  <si>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</si>
  <si>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</si>
  <si>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</si>
  <si>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</si>
  <si>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</si>
  <si>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</si>
  <si>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</si>
  <si>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</si>
  <si>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</si>
  <si>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</si>
  <si>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</si>
  <si>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</si>
  <si>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</si>
  <si>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</si>
  <si>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</si>
  <si>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</si>
  <si>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</si>
  <si>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</si>
  <si>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</si>
  <si>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</si>
  <si>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</si>
  <si>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</si>
  <si>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</si>
  <si>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</si>
  <si>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</si>
  <si>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</si>
  <si>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</si>
  <si>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</si>
  <si>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</si>
  <si>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</si>
  <si>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</si>
  <si>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</si>
  <si>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</si>
  <si>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</si>
  <si>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</si>
  <si>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</si>
  <si>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</si>
  <si>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</si>
  <si>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</si>
  <si>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</si>
  <si>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</si>
  <si>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</si>
  <si>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</si>
  <si>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</si>
  <si>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</si>
  <si>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</si>
  <si>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</si>
  <si>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</si>
  <si>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</si>
  <si>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</si>
  <si>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</si>
  <si>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</si>
  <si>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</si>
  <si>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</si>
  <si>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</si>
  <si>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</si>
  <si>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</si>
  <si>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</si>
  <si>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</si>
  <si>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</si>
  <si>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</si>
  <si>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</si>
  <si>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</si>
  <si>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</si>
  <si>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</si>
  <si>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</si>
  <si>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</si>
  <si>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</si>
  <si>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</si>
  <si>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</si>
  <si>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</si>
  <si>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</si>
  <si>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</si>
  <si>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</si>
  <si>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</si>
  <si>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</si>
  <si>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</si>
  <si>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</si>
  <si>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</si>
  <si>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</si>
  <si>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</si>
  <si>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</si>
  <si>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</si>
  <si>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</si>
  <si>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</si>
  <si>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</si>
  <si>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</si>
  <si>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</si>
  <si>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</si>
  <si>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</si>
  <si>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</si>
  <si>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</si>
  <si>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</si>
  <si>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</si>
  <si>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</si>
  <si>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</si>
  <si>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</si>
  <si>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</si>
  <si>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</si>
  <si>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</si>
  <si>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</si>
  <si>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</si>
  <si>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</si>
  <si>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</si>
  <si>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</si>
  <si>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</si>
  <si>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</si>
  <si>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</si>
  <si>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</si>
  <si>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</si>
  <si>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</si>
  <si>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</si>
  <si>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</si>
  <si>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</si>
  <si>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</si>
  <si>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</si>
  <si>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</si>
  <si>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</si>
  <si>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</si>
  <si>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</si>
  <si>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</si>
  <si>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</si>
  <si>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</si>
  <si>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</si>
  <si>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</si>
  <si>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</si>
  <si>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</si>
  <si>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</si>
  <si>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</si>
  <si>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</si>
  <si>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</si>
  <si>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</si>
  <si>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</si>
  <si>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</si>
  <si>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</si>
  <si>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</si>
  <si>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</si>
  <si>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</si>
  <si>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</si>
  <si>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</si>
  <si>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</si>
  <si>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</si>
  <si>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</si>
  <si>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</si>
  <si>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</si>
  <si>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</si>
  <si>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</si>
  <si>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</si>
  <si>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</si>
  <si>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</si>
  <si>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</si>
  <si>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</si>
  <si>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</si>
  <si>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</si>
  <si>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</si>
  <si>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</si>
  <si>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</si>
  <si>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</si>
  <si>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</si>
  <si>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</si>
  <si>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</si>
  <si>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</si>
  <si>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</si>
  <si>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</si>
  <si>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</si>
  <si>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</si>
  <si>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</si>
  <si>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</si>
  <si>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</si>
  <si>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</si>
  <si>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</si>
  <si>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</si>
  <si>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</si>
  <si>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</si>
  <si>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</si>
  <si>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</si>
  <si>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</si>
  <si>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</si>
  <si>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</si>
  <si>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</si>
  <si>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</si>
  <si>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</si>
  <si>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</si>
  <si>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</si>
  <si>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</si>
  <si>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</si>
  <si>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</si>
  <si>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</si>
  <si>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</si>
  <si>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</si>
  <si>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</si>
  <si>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</si>
  <si>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</si>
  <si>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</si>
  <si>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</si>
  <si>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</si>
  <si>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</si>
  <si>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</si>
  <si>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</si>
  <si>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</si>
  <si>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</si>
  <si>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</si>
  <si>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</si>
  <si>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</si>
  <si>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</si>
  <si>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</si>
  <si>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</si>
  <si>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</si>
  <si>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</si>
  <si>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</si>
  <si>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</si>
  <si>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</si>
  <si>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</si>
  <si>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</si>
  <si>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</si>
  <si>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</si>
  <si>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</si>
  <si>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</si>
  <si>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</si>
  <si>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</si>
  <si>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</si>
  <si>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</si>
  <si>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</si>
  <si>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</si>
  <si>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</si>
  <si>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</si>
  <si>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</si>
  <si>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</si>
  <si>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</si>
  <si>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</si>
  <si>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</si>
  <si>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</si>
  <si>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</si>
  <si>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</si>
  <si>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</si>
  <si>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</si>
  <si>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</si>
  <si>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</si>
  <si>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</si>
  <si>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</si>
  <si>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</si>
  <si>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</si>
  <si>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</si>
  <si>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</si>
  <si>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</si>
  <si>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</si>
  <si>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</si>
  <si>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</si>
  <si>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</si>
  <si>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</si>
  <si>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</si>
  <si>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</si>
  <si>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</si>
  <si>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</si>
  <si>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</si>
  <si>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</si>
  <si>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</si>
  <si>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</si>
  <si>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</si>
  <si>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</si>
  <si>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</si>
  <si>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</si>
  <si>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</si>
  <si>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</si>
  <si>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</si>
  <si>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</si>
  <si>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</si>
  <si>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</si>
  <si>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</si>
  <si>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</si>
  <si>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</si>
  <si>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</si>
  <si>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</si>
  <si>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</si>
  <si>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</si>
  <si>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</si>
  <si>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</si>
  <si>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</si>
  <si>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</si>
  <si>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</si>
  <si>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</si>
  <si>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</si>
  <si>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</si>
  <si>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</si>
  <si>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</si>
  <si>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</si>
  <si>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</si>
  <si>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</si>
  <si>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</si>
  <si>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</si>
  <si>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</si>
  <si>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</si>
  <si>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</si>
  <si>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</si>
  <si>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</si>
  <si>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</si>
  <si>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</si>
  <si>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</si>
  <si>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</si>
  <si>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</si>
  <si>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</si>
  <si>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</si>
  <si>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</si>
  <si>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</si>
  <si>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</si>
  <si>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</si>
  <si>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</si>
  <si>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</si>
  <si>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</si>
  <si>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</si>
  <si>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</si>
  <si>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</si>
  <si>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</si>
  <si>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</si>
  <si>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</si>
  <si>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</si>
  <si>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</si>
  <si>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</si>
  <si>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</si>
  <si>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</si>
  <si>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</si>
  <si>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</si>
  <si>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</si>
  <si>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</si>
  <si>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</si>
  <si>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</si>
  <si>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</si>
  <si>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</si>
  <si>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</si>
  <si>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</si>
  <si>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</si>
  <si>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</si>
  <si>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</si>
  <si>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</si>
  <si>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</si>
  <si>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</si>
  <si>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</si>
  <si>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</si>
  <si>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</si>
  <si>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</si>
  <si>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</si>
  <si>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</si>
  <si>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</si>
  <si>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</si>
  <si>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</si>
  <si>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</si>
  <si>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</si>
  <si>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</si>
  <si>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</si>
  <si>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</si>
  <si>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</si>
  <si>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</si>
  <si>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</si>
  <si>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</si>
  <si>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</si>
  <si>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</si>
  <si>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</si>
  <si>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</si>
  <si>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</si>
  <si>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</si>
  <si>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</si>
  <si>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</si>
  <si>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</si>
  <si>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</si>
  <si>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</si>
  <si>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</si>
  <si>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</si>
  <si>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</si>
  <si>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</si>
  <si>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</si>
  <si>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</si>
  <si>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</si>
  <si>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</si>
  <si>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</si>
  <si>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</si>
  <si>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</si>
  <si>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</si>
  <si>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</si>
  <si>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</si>
  <si>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</si>
  <si>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</si>
  <si>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</si>
  <si>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</si>
  <si>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</si>
  <si>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</si>
  <si>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</si>
  <si>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</si>
  <si>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</si>
  <si>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</si>
  <si>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</si>
  <si>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</si>
  <si>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</si>
  <si>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</si>
  <si>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</si>
  <si>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</si>
  <si>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</si>
  <si>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</si>
  <si>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</si>
  <si>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</si>
  <si>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</si>
  <si>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</si>
  <si>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</si>
  <si>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</si>
  <si>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</si>
  <si>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</si>
  <si>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</si>
  <si>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</si>
  <si>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</si>
  <si>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</si>
  <si>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</si>
  <si>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</si>
  <si>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</si>
  <si>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</si>
  <si>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</si>
  <si>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</si>
  <si>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</si>
  <si>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</si>
  <si>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</si>
  <si>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</si>
  <si>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</si>
  <si>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</si>
  <si>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</si>
  <si>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</si>
  <si>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</si>
  <si>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</si>
  <si>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</si>
  <si>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</si>
  <si>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</si>
  <si>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</si>
  <si>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</si>
  <si>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</si>
  <si>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</si>
  <si>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</si>
  <si>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</si>
  <si>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</si>
  <si>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</si>
  <si>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</si>
  <si>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</si>
  <si>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</si>
  <si>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</si>
  <si>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</si>
  <si>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</si>
  <si>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</si>
  <si>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</si>
  <si>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</si>
  <si>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</si>
  <si>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</si>
  <si>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</si>
  <si>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</si>
  <si>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</si>
  <si>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</si>
  <si>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</si>
  <si>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</si>
  <si>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</si>
  <si>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</si>
  <si>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</si>
  <si>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</si>
  <si>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</si>
  <si>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</si>
  <si>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</si>
  <si>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</si>
  <si>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</si>
  <si>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</si>
  <si>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</si>
  <si>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</si>
  <si>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</si>
  <si>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</si>
  <si>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</si>
  <si>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</si>
  <si>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</si>
  <si>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</si>
  <si>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</si>
  <si>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</si>
  <si>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</si>
  <si>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</si>
  <si>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</si>
  <si>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</si>
  <si>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</si>
  <si>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</si>
  <si>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</si>
  <si>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</si>
  <si>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</si>
  <si>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</si>
  <si>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</si>
  <si>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</si>
  <si>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</si>
  <si>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</si>
  <si>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</si>
  <si>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</si>
  <si>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</si>
  <si>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</si>
  <si>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</si>
  <si>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</si>
  <si>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</si>
  <si>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</si>
  <si>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</si>
  <si>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</si>
  <si>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</si>
  <si>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</si>
  <si>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</si>
  <si>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</si>
  <si>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</si>
  <si>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</si>
  <si>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</si>
  <si>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</si>
  <si>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</si>
  <si>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</si>
  <si>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</si>
  <si>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</si>
  <si>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</si>
  <si>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</si>
  <si>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</si>
  <si>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</si>
  <si>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</si>
  <si>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</si>
  <si>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</si>
  <si>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</si>
  <si>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</si>
  <si>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</si>
  <si>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</si>
  <si>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</si>
  <si>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</si>
  <si>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</si>
  <si>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</si>
  <si>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</si>
  <si>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</si>
  <si>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</si>
  <si>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</si>
  <si>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</si>
  <si>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</si>
  <si>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</si>
  <si>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</si>
  <si>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</si>
  <si>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</si>
  <si>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</si>
  <si>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</si>
  <si>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</si>
  <si>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</si>
  <si>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</si>
  <si>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</si>
  <si>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</si>
  <si>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</si>
  <si>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</si>
  <si>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</si>
  <si>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</si>
  <si>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</si>
  <si>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</si>
  <si>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</si>
  <si>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</si>
  <si>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</si>
  <si>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</si>
  <si>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</si>
  <si>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</si>
  <si>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</si>
  <si>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</si>
  <si>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</si>
  <si>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</si>
  <si>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</si>
  <si>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</si>
  <si>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</si>
  <si>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</si>
  <si>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</si>
  <si>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</si>
  <si>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</si>
  <si>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</si>
  <si>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</si>
  <si>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</si>
  <si>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</si>
  <si>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</si>
  <si>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</si>
  <si>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</si>
  <si>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</si>
  <si>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</si>
  <si>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</si>
  <si>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</si>
  <si>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</si>
  <si>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</si>
  <si>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</si>
  <si>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</si>
  <si>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</si>
  <si>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</si>
  <si>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</si>
  <si>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</si>
  <si>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</si>
  <si>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</si>
  <si>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</si>
  <si>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</si>
  <si>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</si>
  <si>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</si>
  <si>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</si>
  <si>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</si>
  <si>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</si>
  <si>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</si>
  <si>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</si>
  <si>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</si>
  <si>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</si>
  <si>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</si>
  <si>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</si>
  <si>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</si>
  <si>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</si>
  <si>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</si>
  <si>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</si>
  <si>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</si>
  <si>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</si>
  <si>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</si>
  <si>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</si>
  <si>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</si>
  <si>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</si>
  <si>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</si>
  <si>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</si>
  <si>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</si>
  <si>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</si>
  <si>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</si>
  <si>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</si>
  <si>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</si>
  <si>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</si>
  <si>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</si>
  <si>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</si>
  <si>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</si>
  <si>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</si>
  <si>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</si>
  <si>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</si>
  <si>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</si>
  <si>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</si>
  <si>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</si>
  <si>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</si>
  <si>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</si>
  <si>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</si>
  <si>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</si>
  <si>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</si>
  <si>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</si>
  <si>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</si>
  <si>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</si>
  <si>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</si>
  <si>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</si>
  <si>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</si>
  <si>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</si>
  <si>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</si>
  <si>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</si>
  <si>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</si>
  <si>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</si>
  <si>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</si>
  <si>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</si>
  <si>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</si>
  <si>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</si>
  <si>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</si>
  <si>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</si>
  <si>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</si>
  <si>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</si>
  <si>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</si>
  <si>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</si>
  <si>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</si>
  <si>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</si>
  <si>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</si>
  <si>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</si>
  <si>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</si>
  <si>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</si>
  <si>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</si>
  <si>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</si>
  <si>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</si>
  <si>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</si>
  <si>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</si>
  <si>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</si>
  <si>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</si>
  <si>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</si>
  <si>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</si>
  <si>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</si>
  <si>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</si>
  <si>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</si>
  <si>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</si>
  <si>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</si>
  <si>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</si>
  <si>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</si>
  <si>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</si>
  <si>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</si>
  <si>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</si>
  <si>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</si>
  <si>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</si>
  <si>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</si>
  <si>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</si>
  <si>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</si>
  <si>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</si>
  <si>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</si>
  <si>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</si>
  <si>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</si>
  <si>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</si>
  <si>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</si>
  <si>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</si>
  <si>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</si>
  <si>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</si>
  <si>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</si>
  <si>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</si>
  <si>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</si>
  <si>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</si>
  <si>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</si>
  <si>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</si>
  <si>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</si>
  <si>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</si>
  <si>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</si>
  <si>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</si>
  <si>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</si>
  <si>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</si>
  <si>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</si>
  <si>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</si>
  <si>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</si>
  <si>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</si>
  <si>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</si>
  <si>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</si>
  <si>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</si>
  <si>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</si>
  <si>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</si>
  <si>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</si>
  <si>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</si>
  <si>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</si>
  <si>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</si>
  <si>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</si>
  <si>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</si>
  <si>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</si>
  <si>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</si>
  <si>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</si>
  <si>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</si>
  <si>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</si>
  <si>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</si>
  <si>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</si>
  <si>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</si>
  <si>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</si>
  <si>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</si>
  <si>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</si>
  <si>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</si>
  <si>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</si>
  <si>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</si>
  <si>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</si>
  <si>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</si>
  <si>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</si>
  <si>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</si>
  <si>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</si>
  <si>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</si>
  <si>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</si>
  <si>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</si>
  <si>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</si>
  <si>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</si>
  <si>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</si>
  <si>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</si>
  <si>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</si>
  <si>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</si>
  <si>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</si>
  <si>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</si>
  <si>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</si>
  <si>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</si>
  <si>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</si>
  <si>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</si>
  <si>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</si>
  <si>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</si>
  <si>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</si>
  <si>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</si>
  <si>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</si>
  <si>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</si>
  <si>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</si>
  <si>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</si>
  <si>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</si>
  <si>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</si>
  <si>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</si>
  <si>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</si>
  <si>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</si>
  <si>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</si>
  <si>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</si>
  <si>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</si>
  <si>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</si>
  <si>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</si>
  <si>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</si>
  <si>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</si>
  <si>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</si>
  <si>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</si>
  <si>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</si>
  <si>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</si>
  <si>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</si>
  <si>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</si>
  <si>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</si>
  <si>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</si>
  <si>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</si>
  <si>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</si>
  <si>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</si>
  <si>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</si>
  <si>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</si>
  <si>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</si>
  <si>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</si>
  <si>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</si>
  <si>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</si>
  <si>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</si>
  <si>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</si>
  <si>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</si>
  <si>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</si>
  <si>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</si>
  <si>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</si>
  <si>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</si>
  <si>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</si>
  <si>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</si>
  <si>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</si>
  <si>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</si>
  <si>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</si>
  <si>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</si>
  <si>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</si>
  <si>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</si>
  <si>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</si>
  <si>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</si>
  <si>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</si>
  <si>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</si>
  <si>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</si>
  <si>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</si>
  <si>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</si>
  <si>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</si>
  <si>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</si>
  <si>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</si>
  <si>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</si>
  <si>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</si>
  <si>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</si>
  <si>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</si>
  <si>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</si>
  <si>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</si>
  <si>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</si>
  <si>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</si>
  <si>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</si>
  <si>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</si>
  <si>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</si>
  <si>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</si>
  <si>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</si>
  <si>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</si>
  <si>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</si>
  <si>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</si>
  <si>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</si>
  <si>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</si>
  <si>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</si>
  <si>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</si>
  <si>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</si>
  <si>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</si>
  <si>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</si>
  <si>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</si>
  <si>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</si>
  <si>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</si>
  <si>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</si>
  <si>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</si>
  <si>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</si>
  <si>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</si>
  <si>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</si>
  <si>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</si>
  <si>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</si>
  <si>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</si>
  <si>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</si>
  <si>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</si>
  <si>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</si>
  <si>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</si>
  <si>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</si>
  <si>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</si>
  <si>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</si>
  <si>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</si>
  <si>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</si>
  <si>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</si>
  <si>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</si>
  <si>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</si>
  <si>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</si>
  <si>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</si>
  <si>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</si>
  <si>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</si>
  <si>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</si>
  <si>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</si>
  <si>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</si>
  <si>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</si>
  <si>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</si>
  <si>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</si>
  <si>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</si>
  <si>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</si>
  <si>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</si>
  <si>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</si>
  <si>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</si>
  <si>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</si>
  <si>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</si>
  <si>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</si>
  <si>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</si>
  <si>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</si>
  <si>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</si>
  <si>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</si>
  <si>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</si>
  <si>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</si>
  <si>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</si>
  <si>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</si>
  <si>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</si>
  <si>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</si>
  <si>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</si>
  <si>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</si>
  <si>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</si>
  <si>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</si>
  <si>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</si>
  <si>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</si>
  <si>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</si>
  <si>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</si>
  <si>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</si>
  <si>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</si>
  <si>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</si>
  <si>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</si>
  <si>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</si>
  <si>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</si>
  <si>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</si>
  <si>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</si>
  <si>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</si>
  <si>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</si>
  <si>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</si>
  <si>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</si>
  <si>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</si>
  <si>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</si>
  <si>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</si>
  <si>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</si>
  <si>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</si>
  <si>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</si>
  <si>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</si>
  <si>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</si>
  <si>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</si>
  <si>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</si>
  <si>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</si>
  <si>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</si>
  <si>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</si>
  <si>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</si>
  <si>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</si>
  <si>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</si>
  <si>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</si>
  <si>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</si>
  <si>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</si>
  <si>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</si>
  <si>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</si>
  <si>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</si>
  <si>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</si>
  <si>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</si>
  <si>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</si>
  <si>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</si>
  <si>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</si>
  <si>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</si>
  <si>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</si>
  <si>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</si>
  <si>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</si>
  <si>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</si>
  <si>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</si>
  <si>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</si>
  <si>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</si>
  <si>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</si>
  <si>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</si>
  <si>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</si>
  <si>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</si>
  <si>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</si>
  <si>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</si>
  <si>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</si>
  <si>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</si>
  <si>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</si>
  <si>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</si>
  <si>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</si>
  <si>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</si>
  <si>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</si>
  <si>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</si>
  <si>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</si>
  <si>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</si>
  <si>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</si>
  <si>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</si>
  <si>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</si>
  <si>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</si>
  <si>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</si>
  <si>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</si>
  <si>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</si>
  <si>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</si>
  <si>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</si>
  <si>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</si>
  <si>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</si>
  <si>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</si>
  <si>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</si>
  <si>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</si>
  <si>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</si>
  <si>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</si>
  <si>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</si>
  <si>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</si>
  <si>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</si>
  <si>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</si>
  <si>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</si>
  <si>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</si>
  <si>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</si>
  <si>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</si>
  <si>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</si>
  <si>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</si>
  <si>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</si>
  <si>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</si>
  <si>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</si>
  <si>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</si>
  <si>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</si>
  <si>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</si>
  <si>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</si>
  <si>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</si>
  <si>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</si>
  <si>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</si>
  <si>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</si>
  <si>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</si>
  <si>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</si>
  <si>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</si>
  <si>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</si>
  <si>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</si>
  <si>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</si>
  <si>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</si>
  <si>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</si>
  <si>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</si>
  <si>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</si>
  <si>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</si>
  <si>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</si>
  <si>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</si>
  <si>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</si>
  <si>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</si>
  <si>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</si>
  <si>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</si>
  <si>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</si>
  <si>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</si>
  <si>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</si>
  <si>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</si>
  <si>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</si>
  <si>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</si>
  <si>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</si>
  <si>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</si>
  <si>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</si>
  <si>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</si>
  <si>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</si>
  <si>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</si>
  <si>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</si>
  <si>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</si>
  <si>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</si>
  <si>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</si>
  <si>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</si>
  <si>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</si>
  <si>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</si>
  <si>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</si>
  <si>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</si>
  <si>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</si>
  <si>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</si>
  <si>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</si>
  <si>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</si>
  <si>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</si>
  <si>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</si>
  <si>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</si>
  <si>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</si>
  <si>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</si>
  <si>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</si>
  <si>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</si>
  <si>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</si>
  <si>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</si>
  <si>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</si>
  <si>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</si>
  <si>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</si>
  <si>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</si>
  <si>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</si>
  <si>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</si>
  <si>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</si>
  <si>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</si>
  <si>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</si>
  <si>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</si>
  <si>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</si>
  <si>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</si>
  <si>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</si>
  <si>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</si>
  <si>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</si>
  <si>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</si>
  <si>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</si>
  <si>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</si>
  <si>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</si>
  <si>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</si>
  <si>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</si>
  <si>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</si>
  <si>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</si>
  <si>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</si>
  <si>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</si>
  <si>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</si>
  <si>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</si>
  <si>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</si>
  <si>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</si>
  <si>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</si>
  <si>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</si>
  <si>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</si>
  <si>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</si>
  <si>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</si>
  <si>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</si>
  <si>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</si>
  <si>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</si>
  <si>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</si>
  <si>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</si>
  <si>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</si>
  <si>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</si>
  <si>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</si>
  <si>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</si>
  <si>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</si>
  <si>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</si>
  <si>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</si>
  <si>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</si>
  <si>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</si>
  <si>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</si>
  <si>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</si>
  <si>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</si>
  <si>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</si>
  <si>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</si>
  <si>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</si>
  <si>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</si>
  <si>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</si>
  <si>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</si>
  <si>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</si>
  <si>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</si>
  <si>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</si>
  <si>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</si>
  <si>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</si>
  <si>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</si>
  <si>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</si>
  <si>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</si>
  <si>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</si>
  <si>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</si>
  <si>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</si>
  <si>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</si>
  <si>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</si>
  <si>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</si>
  <si>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</si>
  <si>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</si>
  <si>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</si>
  <si>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</si>
  <si>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</si>
  <si>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</si>
  <si>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</si>
  <si>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</si>
  <si>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</si>
  <si>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</si>
  <si>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</si>
  <si>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</si>
  <si>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</si>
  <si>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</si>
  <si>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</si>
  <si>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</si>
  <si>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</si>
  <si>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</si>
  <si>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</si>
  <si>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</si>
  <si>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</si>
  <si>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</si>
  <si>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</si>
  <si>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</si>
  <si>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</si>
  <si>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</si>
  <si>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</si>
  <si>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</si>
  <si>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</si>
  <si>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</si>
  <si>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</si>
  <si>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</si>
  <si>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</si>
  <si>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</si>
  <si>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</si>
  <si>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</si>
  <si>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</si>
  <si>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</si>
  <si>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</si>
  <si>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</si>
  <si>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</si>
  <si>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</si>
  <si>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</si>
  <si>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</si>
  <si>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</si>
  <si>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</si>
  <si>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</si>
  <si>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</si>
  <si>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</si>
  <si>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</si>
  <si>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</si>
  <si>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</si>
  <si>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</si>
  <si>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</si>
  <si>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</si>
  <si>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</si>
  <si>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</si>
  <si>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</si>
  <si>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</si>
  <si>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</si>
  <si>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</si>
  <si>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</si>
  <si>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</si>
  <si>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</si>
  <si>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</si>
  <si>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</si>
  <si>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</si>
  <si>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</si>
  <si>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</si>
  <si>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</si>
  <si>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</si>
  <si>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</si>
  <si>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</si>
  <si>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</si>
  <si>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</si>
  <si>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</si>
  <si>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</si>
  <si>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</si>
  <si>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</si>
  <si>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</si>
  <si>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</si>
  <si>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</si>
  <si>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</si>
  <si>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</si>
  <si>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</si>
  <si>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</si>
  <si>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</si>
  <si>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</si>
  <si>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</si>
  <si>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</si>
  <si>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</si>
  <si>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</si>
  <si>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</si>
  <si>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</si>
  <si>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</si>
  <si>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</si>
  <si>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</si>
  <si>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</si>
  <si>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</si>
  <si>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</si>
  <si>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</si>
  <si>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</si>
  <si>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</si>
  <si>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</si>
  <si>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</si>
  <si>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</si>
  <si>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</si>
  <si>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</si>
  <si>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</si>
  <si>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</si>
  <si>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</si>
  <si>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</si>
  <si>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</si>
  <si>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</si>
  <si>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</si>
  <si>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</si>
  <si>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</si>
  <si>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</si>
  <si>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</si>
  <si>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</si>
  <si>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</si>
  <si>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</si>
  <si>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</si>
  <si>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</si>
  <si>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</si>
  <si>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</si>
  <si>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</si>
  <si>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</si>
  <si>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</si>
  <si>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</si>
  <si>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</si>
  <si>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</si>
  <si>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</si>
  <si>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</si>
  <si>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</si>
  <si>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</si>
  <si>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</si>
  <si>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</si>
  <si>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</si>
  <si>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</si>
  <si>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</si>
  <si>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</si>
  <si>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</si>
  <si>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</si>
  <si>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</si>
  <si>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</si>
  <si>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</si>
  <si>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</si>
  <si>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</si>
  <si>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</si>
  <si>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</si>
  <si>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</si>
  <si>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</si>
  <si>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</si>
  <si>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</si>
  <si>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</si>
  <si>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</si>
  <si>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</si>
  <si>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</si>
  <si>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</si>
  <si>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</si>
  <si>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</si>
  <si>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</si>
  <si>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</si>
  <si>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</si>
  <si>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</si>
  <si>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</si>
  <si>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</si>
  <si>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</si>
  <si>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</si>
  <si>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</si>
  <si>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</si>
  <si>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</si>
  <si>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</si>
  <si>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</si>
  <si>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</si>
  <si>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</si>
  <si>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</si>
  <si>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</si>
  <si>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</si>
  <si>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</si>
  <si>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</si>
  <si>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</si>
  <si>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</si>
  <si>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</si>
  <si>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</si>
  <si>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</si>
  <si>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</si>
  <si>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</si>
  <si>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</si>
  <si>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</si>
  <si>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</si>
  <si>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</si>
  <si>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</si>
  <si>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</si>
  <si>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</si>
  <si>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</si>
  <si>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</si>
  <si>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</si>
  <si>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</si>
  <si>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</si>
  <si>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</si>
  <si>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</si>
  <si>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</si>
  <si>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</si>
  <si>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</si>
  <si>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</si>
  <si>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</si>
  <si>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</si>
  <si>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</si>
  <si>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</si>
  <si>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</si>
  <si>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</si>
  <si>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</si>
  <si>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</si>
  <si>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</si>
  <si>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</si>
  <si>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</si>
  <si>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</si>
  <si>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</si>
  <si>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</si>
  <si>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</si>
  <si>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</si>
  <si>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</si>
  <si>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</si>
  <si>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</si>
  <si>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</si>
  <si>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</si>
  <si>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</si>
  <si>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</si>
  <si>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</si>
  <si>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</si>
  <si>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</si>
  <si>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</si>
  <si>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</si>
  <si>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</si>
  <si>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</si>
  <si>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</si>
  <si>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</si>
  <si>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</si>
  <si>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</si>
  <si>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</si>
  <si>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</si>
  <si>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</si>
  <si>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</si>
  <si>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</si>
  <si>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</si>
  <si>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</si>
  <si>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</si>
  <si>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</si>
  <si>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</si>
  <si>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</si>
  <si>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</si>
  <si>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</si>
  <si>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</si>
  <si>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</si>
  <si>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</si>
  <si>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</si>
  <si>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</si>
  <si>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</si>
  <si>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</si>
  <si>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</si>
  <si>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</si>
  <si>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</si>
  <si>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</si>
  <si>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</si>
  <si>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</si>
  <si>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</si>
  <si>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</si>
  <si>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</si>
  <si>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</si>
  <si>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</si>
  <si>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</si>
  <si>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</si>
  <si>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</si>
  <si>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</si>
  <si>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</si>
  <si>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</si>
  <si>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</si>
  <si>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</si>
  <si>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</si>
  <si>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</si>
  <si>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</si>
  <si>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</si>
  <si>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</si>
  <si>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</si>
  <si>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</si>
  <si>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</si>
  <si>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</si>
  <si>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</si>
  <si>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</si>
  <si>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</si>
  <si>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</si>
  <si>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</si>
  <si>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</si>
  <si>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</si>
  <si>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</si>
  <si>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</si>
  <si>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</si>
  <si>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</si>
  <si>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</si>
  <si>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</si>
  <si>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</si>
  <si>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</si>
  <si>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</si>
  <si>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</si>
  <si>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</si>
  <si>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</si>
  <si>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</si>
  <si>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</si>
  <si>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</si>
  <si>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</si>
  <si>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</si>
  <si>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</si>
  <si>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</si>
  <si>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</si>
  <si>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</si>
  <si>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</si>
  <si>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</si>
  <si>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</si>
  <si>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</si>
  <si>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</si>
  <si>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</si>
  <si>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</si>
  <si>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</si>
  <si>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</si>
  <si>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</si>
  <si>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</si>
  <si>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</si>
  <si>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</si>
  <si>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</si>
  <si>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</si>
  <si>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</si>
  <si>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</si>
  <si>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</si>
  <si>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</si>
  <si>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</si>
  <si>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</si>
  <si>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</si>
  <si>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</si>
  <si>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</si>
  <si>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</si>
  <si>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</si>
  <si>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</si>
  <si>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</si>
  <si>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</si>
  <si>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</si>
  <si>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</si>
  <si>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</si>
  <si>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</si>
  <si>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</si>
  <si>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</si>
  <si>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</si>
  <si>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</si>
  <si>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</si>
  <si>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</si>
  <si>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</si>
  <si>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</si>
  <si>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</si>
  <si>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</si>
  <si>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</si>
  <si>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</si>
  <si>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</si>
  <si>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</si>
  <si>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</si>
  <si>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</si>
  <si>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</si>
  <si>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</si>
  <si>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</si>
  <si>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</si>
  <si>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</si>
  <si>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</si>
  <si>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</si>
  <si>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</si>
  <si>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</si>
  <si>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</si>
  <si>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</si>
  <si>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</si>
  <si>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</si>
  <si>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</si>
  <si>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</si>
  <si>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</si>
  <si>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</si>
  <si>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</si>
  <si>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</si>
  <si>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</si>
  <si>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</si>
  <si>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</si>
  <si>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</si>
  <si>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</si>
  <si>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</si>
  <si>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</si>
  <si>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</si>
  <si>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</si>
  <si>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</si>
  <si>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</si>
  <si>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</si>
  <si>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</si>
  <si>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</si>
  <si>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</si>
  <si>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</si>
  <si>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</si>
  <si>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</si>
  <si>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</si>
  <si>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</si>
  <si>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</si>
  <si>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</si>
  <si>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</si>
  <si>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</si>
  <si>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</si>
  <si>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</si>
  <si>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</si>
  <si>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</si>
  <si>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</si>
  <si>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</si>
  <si>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</si>
  <si>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</si>
  <si>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</si>
  <si>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</si>
  <si>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</si>
  <si>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</si>
  <si>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</si>
  <si>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</si>
  <si>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</si>
  <si>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</si>
  <si>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</si>
  <si>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</si>
  <si>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</si>
  <si>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</si>
  <si>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</si>
  <si>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</si>
  <si>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</si>
  <si>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</si>
  <si>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</si>
  <si>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</si>
  <si>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</si>
  <si>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</si>
  <si>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</si>
  <si>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</si>
  <si>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</si>
  <si>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</si>
  <si>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</si>
  <si>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</si>
  <si>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</si>
  <si>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</si>
  <si>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</si>
  <si>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</si>
  <si>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</si>
  <si>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</si>
  <si>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</si>
  <si>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</si>
  <si>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</si>
  <si>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</si>
  <si>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</si>
  <si>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</si>
  <si>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</si>
  <si>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</si>
  <si>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</si>
  <si>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</si>
  <si>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</si>
  <si>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</si>
  <si>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</si>
  <si>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</si>
  <si>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</si>
  <si>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</si>
  <si>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</si>
  <si>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</si>
  <si>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</si>
  <si>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</si>
  <si>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</si>
  <si>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</si>
  <si>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</si>
  <si>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</si>
  <si>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</si>
  <si>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</si>
  <si>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</si>
  <si>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</si>
  <si>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</si>
  <si>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</si>
  <si>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</si>
  <si>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</si>
  <si>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</si>
  <si>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</si>
  <si>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</si>
  <si>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</si>
  <si>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</si>
  <si>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</si>
  <si>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</si>
  <si>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</si>
  <si>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</si>
  <si>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</si>
  <si>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</si>
  <si>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</si>
  <si>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</si>
  <si>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</si>
  <si>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</si>
  <si>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</si>
  <si>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</si>
  <si>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</si>
  <si>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</si>
  <si>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</si>
  <si>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</si>
  <si>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</si>
  <si>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</si>
  <si>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</si>
  <si>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</si>
  <si>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</si>
  <si>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</si>
  <si>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</si>
  <si>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</si>
  <si>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</si>
  <si>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</si>
  <si>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</si>
  <si>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</si>
  <si>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</si>
  <si>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</si>
  <si>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</si>
  <si>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</si>
  <si>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</si>
  <si>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</si>
  <si>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</si>
  <si>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</si>
  <si>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</si>
  <si>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</si>
  <si>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</si>
  <si>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</si>
  <si>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</si>
  <si>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</si>
  <si>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</si>
  <si>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</si>
  <si>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</si>
  <si>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</si>
  <si>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</si>
  <si>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</si>
  <si>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</si>
  <si>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</si>
  <si>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</si>
  <si>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</si>
  <si>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</si>
  <si>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</si>
  <si>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</si>
  <si>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</si>
  <si>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</si>
  <si>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</si>
  <si>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</si>
  <si>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</si>
  <si>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</si>
  <si>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</si>
  <si>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</si>
  <si>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</si>
  <si>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</si>
  <si>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</si>
  <si>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</si>
  <si>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</si>
  <si>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</si>
  <si>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</si>
  <si>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</si>
  <si>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</si>
  <si>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</si>
  <si>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</si>
  <si>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</si>
  <si>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</si>
  <si>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</si>
  <si>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</si>
  <si>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</si>
  <si>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</si>
  <si>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</si>
  <si>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</si>
  <si>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</si>
  <si>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</si>
  <si>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</si>
  <si>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</si>
  <si>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</si>
  <si>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</si>
  <si>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</si>
  <si>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</si>
  <si>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</si>
  <si>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</si>
  <si>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</si>
  <si>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</si>
  <si>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</si>
  <si>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</si>
  <si>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</si>
  <si>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</si>
  <si>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</si>
  <si>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</si>
  <si>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</si>
  <si>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</si>
  <si>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</si>
  <si>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</si>
  <si>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</si>
  <si>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</si>
  <si>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</si>
  <si>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</si>
  <si>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</si>
  <si>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</si>
  <si>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</si>
  <si>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</si>
  <si>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</si>
  <si>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</si>
  <si>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</si>
  <si>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</si>
  <si>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</si>
  <si>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</si>
  <si>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</si>
  <si>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</si>
  <si>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</si>
  <si>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</si>
  <si>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</si>
  <si>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</si>
  <si>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</si>
  <si>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</si>
  <si>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</si>
  <si>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</si>
  <si>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</si>
  <si>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</si>
  <si>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</si>
  <si>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</si>
  <si>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</si>
  <si>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</si>
  <si>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</si>
  <si>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</si>
  <si>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</si>
  <si>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</si>
  <si>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</si>
  <si>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</si>
  <si>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</si>
  <si>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</si>
  <si>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</si>
  <si>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</si>
  <si>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</si>
  <si>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</si>
  <si>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</si>
  <si>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</si>
  <si>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</si>
  <si>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</si>
  <si>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</si>
  <si>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</si>
  <si>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</si>
  <si>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</si>
  <si>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</si>
  <si>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</si>
  <si>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</si>
  <si>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</si>
  <si>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</si>
  <si>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</si>
  <si>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</si>
  <si>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</si>
  <si>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</si>
  <si>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</si>
  <si>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</si>
  <si>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</si>
  <si>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</si>
  <si>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</si>
  <si>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</si>
  <si>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</si>
  <si>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</si>
  <si>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</si>
  <si>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</si>
  <si>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</si>
  <si>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</si>
  <si>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</si>
  <si>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</si>
  <si>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</si>
  <si>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</si>
  <si>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</si>
  <si>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</si>
  <si>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</si>
  <si>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</si>
  <si>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</si>
  <si>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</si>
  <si>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</si>
  <si>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</si>
  <si>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</si>
  <si>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</si>
  <si>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</si>
  <si>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</si>
  <si>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</si>
  <si>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</si>
  <si>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</si>
  <si>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</si>
  <si>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</si>
  <si>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</si>
  <si>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</si>
  <si>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</si>
  <si>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</si>
  <si>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</si>
  <si>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</si>
  <si>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</si>
  <si>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</si>
  <si>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</si>
  <si>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</si>
  <si>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</si>
  <si>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</si>
  <si>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</si>
  <si>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</si>
  <si>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</si>
  <si>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</si>
  <si>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</si>
  <si>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</si>
  <si>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</si>
  <si>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</si>
  <si>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</si>
  <si>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</si>
  <si>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</si>
  <si>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</si>
  <si>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</si>
  <si>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</si>
  <si>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</si>
  <si>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</si>
  <si>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</si>
  <si>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</si>
  <si>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</si>
  <si>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</si>
  <si>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</si>
  <si>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</si>
  <si>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</si>
  <si>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</si>
  <si>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</si>
  <si>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</si>
  <si>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</si>
  <si>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</si>
  <si>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</si>
  <si>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</si>
  <si>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</si>
  <si>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</si>
  <si>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</si>
  <si>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</si>
  <si>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</si>
  <si>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</si>
  <si>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</si>
  <si>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</si>
  <si>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</si>
  <si>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</si>
  <si>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</si>
  <si>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</si>
  <si>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</si>
  <si>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</si>
  <si>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</si>
  <si>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</si>
  <si>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</si>
  <si>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</si>
  <si>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</si>
  <si>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</si>
  <si>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</si>
  <si>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</si>
  <si>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</si>
  <si>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</si>
  <si>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</si>
  <si>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</si>
  <si>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</si>
  <si>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</si>
  <si>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</si>
  <si>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</si>
  <si>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</si>
  <si>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</si>
  <si>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</si>
  <si>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</si>
  <si>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</si>
  <si>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</si>
  <si>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</si>
  <si>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</si>
  <si>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</si>
  <si>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</si>
  <si>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</si>
  <si>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</si>
  <si>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</si>
  <si>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</si>
  <si>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</si>
  <si>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</si>
  <si>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</si>
  <si>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</si>
  <si>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</si>
  <si>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</si>
  <si>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</si>
  <si>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</si>
  <si>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</si>
  <si>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</si>
  <si>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</si>
  <si>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</si>
  <si>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</si>
  <si>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</si>
  <si>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</si>
  <si>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</si>
  <si>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</si>
  <si>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</si>
  <si>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</si>
  <si>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</si>
  <si>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</si>
  <si>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</si>
  <si>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</si>
  <si>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</si>
  <si>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</si>
  <si>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</si>
  <si>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</si>
  <si>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</si>
  <si>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</si>
  <si>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</si>
  <si>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</si>
  <si>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</si>
  <si>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</si>
  <si>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</si>
  <si>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</si>
  <si>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</si>
  <si>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</si>
  <si>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</si>
  <si>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</si>
  <si>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</si>
  <si>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</si>
  <si>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</si>
  <si>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</si>
  <si>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</si>
  <si>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</si>
  <si>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</si>
  <si>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</si>
  <si>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</si>
  <si>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</si>
  <si>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</si>
  <si>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</si>
  <si>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</si>
  <si>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</si>
  <si>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</si>
  <si>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</si>
  <si>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</si>
  <si>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</si>
  <si>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</si>
  <si>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</si>
  <si>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</si>
  <si>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</si>
  <si>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</si>
  <si>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</si>
  <si>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</si>
  <si>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</si>
  <si>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</si>
  <si>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</si>
  <si>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</si>
  <si>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</si>
  <si>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</si>
  <si>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</si>
  <si>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</si>
  <si>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</si>
  <si>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</si>
  <si>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</si>
  <si>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</si>
  <si>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</si>
  <si>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</si>
  <si>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</si>
  <si>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</si>
  <si>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</si>
  <si>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</si>
  <si>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</si>
  <si>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</si>
  <si>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</si>
  <si>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</si>
  <si>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</si>
  <si>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</si>
  <si>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</si>
  <si>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</si>
  <si>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</si>
  <si>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</si>
  <si>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</si>
  <si>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</si>
  <si>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</si>
  <si>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</si>
  <si>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</si>
  <si>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</si>
  <si>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</si>
  <si>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</si>
  <si>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</si>
  <si>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</si>
  <si>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</si>
  <si>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</si>
  <si>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</si>
  <si>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</si>
  <si>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</si>
  <si>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</si>
  <si>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</si>
  <si>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</si>
  <si>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</si>
  <si>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</si>
  <si>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</si>
  <si>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</si>
  <si>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</si>
  <si>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</si>
  <si>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</si>
  <si>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</si>
  <si>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</si>
  <si>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</si>
  <si>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</si>
  <si>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</si>
  <si>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</si>
  <si>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</si>
  <si>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</si>
  <si>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</si>
  <si>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</si>
  <si>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</si>
  <si>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</si>
  <si>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</si>
  <si>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</si>
  <si>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</si>
  <si>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</si>
  <si>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</si>
  <si>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</si>
  <si>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</si>
  <si>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</si>
  <si>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</si>
  <si>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</si>
  <si>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</si>
  <si>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</si>
  <si>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</si>
  <si>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</si>
  <si>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</si>
  <si>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</si>
  <si>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</si>
  <si>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</si>
  <si>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</si>
  <si>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</si>
  <si>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</si>
  <si>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</si>
  <si>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</si>
  <si>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</si>
  <si>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</si>
  <si>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</si>
  <si>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</si>
  <si>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</si>
  <si>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</si>
  <si>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</si>
  <si>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</si>
  <si>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</si>
  <si>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</si>
  <si>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</si>
  <si>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</si>
  <si>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</si>
  <si>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</si>
  <si>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</si>
  <si>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</si>
  <si>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</si>
  <si>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</si>
  <si>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</si>
  <si>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</si>
  <si>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</si>
  <si>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</si>
  <si>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</si>
  <si>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</si>
  <si>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</si>
  <si>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</si>
  <si>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</si>
  <si>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</si>
  <si>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</si>
  <si>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</si>
  <si>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</si>
  <si>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</si>
  <si>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</si>
  <si>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</si>
  <si>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</si>
  <si>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</si>
  <si>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</si>
  <si>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</si>
  <si>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</si>
  <si>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</si>
  <si>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</si>
  <si>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</si>
  <si>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</si>
  <si>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</si>
  <si>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</si>
  <si>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</si>
  <si>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</si>
  <si>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</si>
  <si>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</si>
  <si>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</si>
  <si>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</si>
  <si>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</si>
  <si>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</si>
  <si>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</si>
  <si>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</si>
  <si>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</si>
  <si>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</si>
  <si>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</si>
  <si>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</si>
  <si>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</si>
  <si>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</si>
  <si>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</si>
  <si>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</si>
  <si>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</si>
  <si>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</si>
  <si>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</si>
  <si>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</si>
  <si>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</si>
  <si>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</si>
  <si>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</si>
  <si>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</si>
  <si>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</si>
  <si>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</si>
  <si>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</si>
  <si>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</si>
  <si>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</si>
  <si>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</si>
  <si>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</si>
  <si>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</si>
  <si>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</si>
  <si>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</si>
  <si>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</si>
  <si>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</si>
  <si>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</si>
  <si>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</si>
  <si>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</si>
  <si>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</si>
  <si>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</si>
  <si>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</si>
  <si>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</si>
  <si>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</si>
  <si>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</si>
  <si>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</si>
  <si>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</si>
  <si>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</si>
  <si>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</si>
  <si>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</si>
  <si>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</si>
  <si>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</si>
  <si>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</si>
  <si>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</si>
  <si>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</si>
  <si>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</si>
  <si>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</si>
  <si>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</si>
  <si>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</si>
  <si>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</si>
  <si>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</si>
  <si>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</si>
  <si>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</si>
  <si>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</si>
  <si>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</si>
  <si>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</si>
  <si>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</si>
  <si>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</si>
  <si>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</si>
  <si>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</si>
  <si>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</si>
  <si>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</si>
  <si>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</si>
  <si>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</si>
  <si>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</si>
  <si>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</si>
  <si>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</si>
  <si>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</si>
  <si>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</si>
  <si>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</si>
  <si>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</si>
  <si>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</si>
  <si>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</si>
  <si>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</si>
  <si>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</si>
  <si>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</si>
  <si>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</si>
  <si>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</si>
  <si>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</si>
  <si>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</si>
  <si>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</si>
  <si>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</si>
  <si>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</si>
  <si>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</si>
  <si>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</si>
  <si>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</si>
  <si>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</si>
  <si>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</si>
  <si>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</si>
  <si>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</si>
  <si>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</si>
  <si>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</si>
  <si>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</si>
  <si>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</si>
  <si>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</si>
  <si>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</si>
  <si>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</si>
  <si>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</si>
  <si>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</si>
  <si>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</si>
  <si>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</si>
  <si>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</si>
  <si>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</si>
  <si>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</si>
  <si>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</si>
  <si>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</si>
  <si>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</si>
  <si>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</si>
  <si>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</si>
  <si>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</si>
  <si>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</si>
  <si>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</si>
  <si>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</si>
  <si>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</si>
  <si>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</si>
  <si>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</si>
  <si>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</si>
  <si>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</si>
  <si>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</si>
  <si>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</si>
  <si>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</si>
  <si>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</si>
  <si>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</si>
  <si>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</si>
  <si>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</si>
  <si>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</si>
  <si>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</si>
  <si>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</si>
  <si>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</si>
  <si>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</si>
  <si>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</si>
  <si>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</si>
  <si>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</si>
  <si>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</si>
  <si>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</si>
  <si>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</si>
  <si>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</si>
  <si>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</si>
  <si>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</si>
  <si>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</si>
  <si>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</si>
  <si>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</si>
  <si>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</si>
  <si>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</si>
  <si>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</si>
  <si>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</si>
  <si>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</si>
  <si>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</si>
  <si>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</si>
  <si>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</si>
  <si>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</si>
  <si>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</si>
  <si>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</si>
  <si>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</si>
  <si>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</si>
  <si>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</si>
  <si>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</si>
  <si>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</si>
  <si>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</si>
  <si>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</si>
  <si>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</si>
  <si>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</si>
  <si>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</si>
  <si>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</si>
  <si>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</si>
  <si>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</si>
  <si>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</si>
  <si>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</si>
  <si>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</si>
  <si>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</si>
  <si>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</si>
  <si>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</si>
  <si>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</si>
  <si>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</si>
  <si>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</si>
  <si>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</si>
  <si>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</si>
  <si>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</si>
  <si>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</si>
  <si>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</si>
  <si>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</si>
  <si>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</si>
  <si>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</si>
  <si>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</si>
  <si>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</si>
  <si>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</si>
  <si>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</si>
  <si>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</si>
  <si>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</si>
  <si>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</si>
  <si>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</si>
  <si>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</si>
  <si>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</si>
  <si>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</si>
  <si>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</si>
  <si>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</si>
  <si>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</si>
  <si>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</si>
  <si>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</si>
  <si>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</si>
  <si>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</si>
  <si>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</si>
  <si>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</si>
  <si>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</si>
  <si>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</si>
  <si>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</si>
  <si>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</si>
  <si>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</si>
  <si>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</si>
  <si>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</si>
  <si>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</si>
  <si>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</si>
  <si>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</si>
  <si>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</si>
  <si>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</si>
  <si>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</si>
  <si>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</si>
  <si>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</si>
  <si>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</si>
  <si>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</si>
  <si>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</si>
  <si>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</si>
  <si>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</si>
  <si>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</si>
  <si>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</si>
  <si>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</si>
  <si>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</si>
  <si>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</si>
  <si>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</si>
  <si>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</si>
  <si>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</si>
  <si>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</si>
  <si>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</si>
  <si>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</si>
  <si>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</si>
  <si>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</si>
  <si>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</si>
  <si>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</si>
  <si>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</si>
  <si>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</si>
  <si>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</si>
  <si>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</si>
  <si>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</si>
  <si>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</si>
  <si>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</si>
  <si>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</si>
  <si>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</si>
  <si>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</si>
  <si>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</si>
  <si>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</si>
  <si>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</si>
  <si>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</si>
  <si>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</si>
  <si>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</si>
  <si>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</si>
  <si>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</si>
  <si>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</si>
  <si>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</si>
  <si>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</si>
  <si>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</si>
  <si>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</si>
  <si>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</si>
  <si>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</si>
  <si>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</si>
  <si>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</si>
  <si>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</si>
  <si>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</si>
  <si>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</si>
  <si>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</si>
  <si>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</si>
  <si>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</si>
  <si>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</si>
  <si>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</si>
  <si>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</si>
  <si>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</si>
  <si>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</si>
  <si>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</si>
  <si>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</si>
  <si>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</si>
  <si>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</si>
  <si>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</si>
  <si>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</si>
  <si>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</si>
  <si>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</si>
  <si>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</si>
  <si>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</si>
  <si>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</si>
  <si>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</si>
  <si>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</si>
  <si>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</si>
  <si>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</si>
  <si>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</si>
  <si>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</si>
  <si>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</si>
  <si>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</si>
  <si>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</si>
  <si>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</si>
  <si>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</si>
  <si>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</si>
  <si>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</si>
  <si>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</si>
  <si>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</si>
  <si>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</si>
  <si>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</si>
  <si>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</si>
  <si>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</si>
  <si>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</si>
  <si>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</si>
  <si>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</si>
  <si>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</si>
  <si>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</si>
  <si>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</si>
  <si>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</si>
  <si>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</si>
  <si>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</si>
  <si>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</si>
  <si>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</si>
  <si>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</si>
  <si>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</si>
  <si>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</si>
  <si>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</si>
  <si>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</si>
  <si>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</si>
  <si>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</si>
  <si>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</si>
  <si>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</si>
  <si>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</si>
  <si>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</si>
  <si>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</si>
  <si>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</si>
  <si>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</si>
  <si>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</si>
  <si>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</si>
  <si>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</si>
  <si>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</si>
  <si>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</si>
  <si>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</si>
  <si>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</si>
  <si>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</si>
  <si>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</si>
  <si>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</si>
  <si>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</si>
  <si>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</si>
  <si>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</si>
  <si>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</si>
  <si>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</si>
  <si>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</si>
  <si>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</si>
  <si>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</si>
  <si>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</si>
  <si>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</si>
  <si>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</si>
  <si>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</si>
  <si>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</si>
  <si>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</si>
  <si>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</si>
  <si>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</si>
  <si>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</si>
  <si>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</si>
  <si>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</si>
  <si>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</si>
  <si>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</si>
  <si>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</si>
  <si>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</si>
  <si>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</si>
  <si>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</si>
  <si>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</si>
  <si>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</si>
  <si>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</si>
  <si>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</si>
  <si>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</si>
  <si>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</si>
  <si>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</si>
  <si>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</si>
  <si>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</si>
  <si>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</si>
  <si>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</si>
  <si>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</si>
  <si>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</si>
  <si>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</si>
  <si>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</si>
  <si>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</si>
  <si>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</si>
  <si>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</si>
  <si>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</si>
  <si>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</si>
  <si>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</si>
  <si>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</si>
  <si>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</si>
  <si>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</si>
  <si>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</si>
  <si>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</si>
  <si>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</si>
  <si>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</si>
  <si>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</si>
  <si>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</si>
  <si>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</si>
  <si>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</si>
  <si>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</si>
  <si>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</si>
  <si>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</si>
  <si>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</si>
  <si>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</si>
  <si>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</si>
  <si>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</si>
  <si>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</si>
  <si>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</si>
  <si>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</si>
  <si>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</si>
  <si>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</si>
  <si>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</si>
  <si>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</si>
  <si>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</si>
  <si>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</si>
  <si>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</si>
  <si>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</si>
  <si>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</si>
  <si>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</si>
  <si>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</si>
  <si>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</si>
  <si>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</si>
  <si>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</si>
  <si>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</si>
  <si>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</si>
  <si>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</si>
  <si>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</si>
  <si>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</si>
  <si>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</si>
  <si>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</si>
  <si>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</si>
  <si>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</si>
  <si>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</si>
  <si>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</si>
  <si>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</si>
  <si>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</si>
  <si>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</si>
  <si>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</si>
  <si>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</si>
  <si>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</si>
  <si>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</si>
  <si>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</si>
  <si>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</si>
  <si>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</si>
  <si>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</si>
  <si>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</si>
  <si>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</si>
  <si>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</si>
  <si>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</si>
  <si>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</si>
  <si>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</si>
  <si>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</si>
  <si>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</si>
  <si>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</si>
  <si>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</si>
  <si>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</si>
  <si>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</si>
  <si>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</si>
  <si>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</si>
  <si>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</si>
  <si>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</si>
  <si>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</si>
  <si>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</si>
  <si>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</si>
  <si>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</si>
  <si>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</si>
  <si>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</si>
  <si>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</si>
  <si>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</si>
  <si>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</si>
  <si>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</si>
  <si>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</si>
  <si>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</si>
  <si>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</si>
  <si>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</si>
  <si>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</si>
  <si>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</si>
  <si>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</si>
  <si>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</si>
  <si>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</si>
  <si>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</si>
  <si>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</si>
  <si>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</si>
  <si>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</si>
  <si>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</si>
  <si>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</si>
  <si>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</si>
  <si>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</si>
  <si>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</si>
  <si>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</si>
  <si>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</si>
  <si>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</si>
  <si>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</si>
  <si>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</si>
  <si>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</si>
  <si>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</si>
  <si>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</si>
  <si>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</si>
  <si>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</si>
  <si>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</si>
  <si>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</si>
  <si>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</si>
  <si>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</si>
  <si>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</si>
  <si>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</si>
  <si>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</si>
  <si>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</si>
  <si>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</si>
  <si>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</si>
  <si>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</si>
  <si>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</si>
  <si>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</si>
  <si>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</si>
  <si>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</si>
  <si>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</si>
  <si>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</si>
  <si>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</si>
  <si>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</si>
  <si>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</si>
  <si>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</si>
  <si>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</si>
  <si>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</si>
  <si>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</si>
  <si>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</si>
  <si>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</si>
  <si>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</si>
  <si>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</si>
  <si>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</si>
  <si>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</si>
  <si>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</si>
  <si>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</si>
  <si>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</si>
  <si>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</si>
  <si>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</si>
  <si>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</si>
  <si>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</si>
  <si>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</si>
  <si>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</si>
  <si>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</si>
  <si>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</si>
  <si>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</si>
  <si>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</si>
  <si>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</si>
  <si>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</si>
  <si>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</si>
  <si>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</si>
  <si>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</si>
  <si>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</si>
  <si>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</si>
  <si>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</si>
  <si>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</si>
  <si>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</si>
  <si>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</si>
  <si>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</si>
  <si>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</si>
  <si>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</si>
  <si>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</si>
  <si>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</si>
  <si>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</si>
  <si>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</si>
  <si>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</si>
  <si>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</si>
  <si>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</si>
  <si>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</si>
  <si>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</si>
  <si>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</si>
  <si>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</si>
  <si>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</si>
  <si>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</si>
  <si>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</si>
  <si>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</si>
  <si>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</si>
  <si>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</si>
  <si>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</si>
  <si>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</si>
  <si>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</si>
  <si>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</si>
  <si>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</si>
  <si>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</si>
  <si>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</si>
  <si>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</si>
  <si>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</si>
  <si>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</si>
  <si>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</si>
  <si>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</si>
  <si>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</si>
  <si>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</si>
  <si>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</si>
  <si>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</si>
  <si>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</si>
  <si>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</si>
  <si>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</si>
  <si>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</si>
  <si>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</si>
  <si>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</si>
  <si>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</si>
  <si>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</si>
  <si>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</si>
  <si>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</si>
  <si>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</si>
  <si>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</si>
  <si>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</si>
  <si>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</si>
  <si>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</si>
  <si>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</si>
  <si>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</si>
  <si>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</si>
  <si>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</si>
  <si>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</si>
  <si>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</si>
  <si>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</si>
  <si>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</si>
  <si>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</si>
  <si>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</si>
  <si>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</si>
  <si>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</si>
  <si>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</si>
  <si>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</si>
  <si>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</si>
  <si>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</si>
  <si>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</si>
  <si>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</si>
  <si>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</si>
  <si>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</si>
  <si>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</si>
  <si>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</si>
  <si>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</si>
  <si>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</si>
  <si>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</si>
  <si>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</si>
  <si>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</si>
  <si>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</si>
  <si>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</si>
  <si>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</si>
  <si>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</si>
  <si>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</si>
  <si>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</si>
  <si>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</si>
  <si>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</si>
  <si>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</si>
  <si>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</si>
  <si>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</si>
  <si>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</si>
  <si>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</si>
  <si>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</si>
  <si>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</si>
  <si>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</si>
  <si>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</si>
  <si>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</si>
  <si>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</si>
  <si>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</si>
  <si>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</si>
  <si>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</si>
  <si>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</si>
  <si>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</si>
  <si>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</si>
  <si>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</si>
  <si>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</si>
  <si>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</si>
  <si>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</si>
  <si>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</si>
  <si>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</si>
  <si>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</si>
  <si>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</si>
  <si>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</si>
  <si>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</si>
  <si>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</si>
  <si>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</si>
  <si>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</si>
  <si>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</si>
  <si>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</si>
  <si>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</si>
  <si>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</si>
  <si>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</si>
  <si>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</si>
  <si>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</si>
  <si>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</si>
  <si>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</si>
  <si>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</si>
  <si>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</si>
  <si>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</si>
  <si>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</si>
  <si>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</si>
  <si>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</si>
  <si>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</si>
  <si>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</si>
  <si>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</si>
  <si>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</si>
  <si>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</si>
  <si>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</si>
  <si>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</si>
  <si>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</si>
  <si>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</si>
  <si>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</si>
  <si>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</si>
  <si>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</si>
  <si>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</si>
  <si>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</si>
  <si>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</si>
  <si>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</si>
  <si>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</si>
  <si>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</si>
  <si>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</si>
  <si>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</si>
  <si>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</si>
  <si>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</si>
  <si>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</si>
  <si>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</si>
  <si>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</si>
  <si>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</si>
  <si>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</si>
  <si>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</si>
  <si>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</si>
  <si>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</si>
  <si>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</si>
  <si>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</si>
  <si>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</si>
  <si>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</si>
  <si>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</si>
  <si>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</si>
  <si>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</si>
  <si>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</si>
  <si>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</si>
  <si>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</si>
  <si>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</si>
  <si>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</si>
  <si>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</si>
  <si>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</si>
  <si>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</si>
  <si>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</si>
  <si>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</si>
  <si>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</si>
  <si>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</si>
  <si>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</si>
  <si>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</si>
  <si>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</si>
  <si>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</si>
  <si>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</si>
  <si>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</si>
  <si>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</si>
  <si>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</si>
  <si>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</si>
  <si>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</si>
  <si>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</si>
  <si>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</si>
  <si>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</si>
  <si>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</si>
  <si>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</si>
  <si>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</si>
  <si>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</si>
  <si>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</si>
  <si>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</si>
  <si>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</si>
  <si>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</si>
  <si>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</si>
  <si>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</si>
  <si>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</si>
  <si>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</si>
  <si>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</si>
  <si>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</si>
  <si>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</si>
  <si>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</si>
  <si>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</si>
  <si>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</si>
  <si>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</si>
  <si>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</si>
  <si>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</si>
  <si>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</si>
  <si>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</si>
  <si>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</si>
  <si>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</si>
  <si>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</si>
  <si>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</si>
  <si>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</si>
  <si>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</si>
  <si>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</si>
  <si>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</si>
  <si>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</si>
  <si>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</si>
  <si>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</si>
  <si>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</si>
  <si>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</si>
  <si>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</si>
  <si>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</si>
  <si>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</si>
  <si>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</si>
  <si>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</si>
  <si>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</si>
  <si>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</si>
  <si>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</si>
  <si>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</si>
  <si>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</si>
  <si>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</si>
  <si>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</si>
  <si>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</si>
  <si>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</si>
  <si>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</si>
  <si>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</si>
  <si>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</si>
  <si>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</si>
  <si>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</si>
  <si>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</si>
  <si>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</si>
  <si>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</si>
  <si>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</si>
  <si>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</si>
  <si>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</si>
  <si>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</si>
  <si>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</si>
  <si>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</si>
  <si>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</si>
  <si>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</si>
  <si>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</si>
  <si>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</si>
  <si>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</si>
  <si>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</si>
  <si>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</si>
  <si>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</si>
  <si>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</si>
  <si>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</si>
  <si>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</si>
  <si>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</si>
  <si>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</si>
  <si>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</si>
  <si>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</si>
  <si>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</si>
  <si>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</si>
  <si>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</si>
  <si>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</si>
  <si>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</si>
  <si>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</si>
  <si>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</si>
  <si>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</si>
  <si>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</si>
  <si>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</si>
  <si>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</si>
  <si>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</si>
  <si>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</si>
  <si>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</si>
  <si>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</si>
  <si>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</si>
  <si>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</si>
  <si>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</si>
  <si>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</si>
  <si>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</si>
  <si>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</si>
  <si>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</si>
  <si>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</si>
  <si>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</si>
  <si>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</si>
  <si>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</si>
  <si>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</si>
  <si>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</si>
  <si>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</si>
  <si>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</si>
  <si>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</si>
  <si>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</si>
  <si>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</si>
  <si>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</si>
  <si>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</si>
  <si>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</si>
  <si>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</si>
  <si>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</si>
  <si>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</si>
  <si>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</si>
  <si>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</si>
  <si>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</si>
  <si>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</si>
  <si>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</si>
  <si>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</si>
  <si>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</si>
  <si>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</si>
  <si>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</si>
  <si>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</si>
  <si>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</si>
  <si>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</si>
  <si>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</si>
  <si>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</si>
  <si>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</si>
  <si>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</si>
  <si>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</si>
  <si>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</si>
  <si>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</si>
  <si>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</si>
  <si>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</si>
  <si>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</si>
  <si>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</si>
  <si>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</si>
  <si>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</si>
  <si>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</si>
  <si>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</si>
  <si>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</si>
  <si>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</si>
  <si>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</si>
  <si>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</si>
  <si>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</si>
  <si>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</si>
  <si>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</si>
  <si>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</si>
  <si>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</si>
  <si>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</si>
  <si>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</si>
  <si>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</si>
  <si>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</si>
  <si>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</si>
  <si>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</si>
  <si>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</si>
  <si>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</si>
  <si>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</si>
  <si>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</si>
  <si>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</si>
  <si>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</si>
  <si>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</si>
  <si>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</si>
  <si>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</si>
  <si>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</si>
  <si>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</si>
  <si>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</si>
  <si>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</si>
  <si>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</si>
  <si>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</si>
  <si>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</si>
  <si>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</si>
  <si>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</si>
  <si>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</si>
  <si>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</si>
  <si>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</si>
  <si>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</si>
  <si>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</si>
  <si>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</si>
  <si>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</si>
  <si>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</si>
  <si>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</si>
  <si>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</si>
  <si>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</si>
  <si>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</si>
  <si>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</si>
  <si>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</si>
  <si>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</si>
  <si>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</si>
  <si>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</si>
  <si>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</si>
  <si>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</si>
  <si>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</si>
  <si>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</si>
  <si>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</si>
  <si>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</si>
  <si>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</si>
  <si>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</si>
  <si>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</si>
  <si>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</si>
  <si>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</si>
  <si>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</si>
  <si>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</si>
  <si>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</si>
  <si>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</si>
  <si>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</si>
  <si>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</si>
  <si>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</si>
  <si>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</si>
  <si>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</si>
  <si>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</si>
  <si>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</si>
  <si>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</si>
  <si>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</si>
  <si>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</si>
  <si>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</si>
  <si>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</si>
  <si>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</si>
  <si>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</si>
  <si>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</si>
  <si>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</si>
  <si>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</si>
  <si>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</si>
  <si>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</si>
  <si>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</si>
  <si>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</si>
  <si>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</si>
  <si>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</si>
  <si>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</si>
  <si>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</si>
  <si>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</si>
  <si>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</si>
  <si>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</si>
  <si>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</si>
  <si>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</si>
  <si>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</si>
  <si>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</si>
  <si>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</si>
  <si>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</si>
  <si>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</si>
  <si>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</si>
  <si>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</si>
  <si>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</si>
  <si>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</si>
  <si>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</si>
  <si>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</si>
  <si>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</si>
  <si>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</si>
  <si>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</si>
  <si>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</si>
  <si>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</si>
  <si>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</si>
  <si>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</si>
  <si>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</si>
  <si>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</si>
  <si>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</si>
  <si>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</si>
  <si>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</si>
  <si>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</si>
  <si>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</si>
  <si>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</si>
  <si>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</si>
  <si>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</si>
  <si>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</si>
  <si>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</si>
  <si>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</si>
  <si>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</si>
  <si>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</si>
  <si>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</si>
  <si>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</si>
  <si>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</si>
  <si>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</si>
  <si>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</si>
  <si>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</si>
  <si>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</si>
  <si>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</si>
  <si>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</si>
  <si>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</si>
  <si>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</si>
  <si>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</si>
  <si>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</si>
  <si>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</si>
  <si>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</si>
  <si>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</si>
  <si>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</si>
  <si>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</si>
  <si>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</si>
  <si>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</si>
  <si>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</si>
  <si>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</si>
  <si>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</si>
  <si>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</si>
  <si>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</si>
  <si>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</si>
  <si>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</si>
  <si>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</si>
  <si>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</si>
  <si>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</si>
  <si>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</si>
  <si>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</si>
  <si>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</si>
  <si>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</si>
  <si>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</si>
  <si>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</si>
  <si>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</si>
  <si>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</si>
  <si>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</si>
  <si>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</si>
  <si>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</si>
  <si>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</si>
  <si>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</si>
  <si>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</si>
  <si>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</si>
  <si>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</si>
  <si>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</si>
  <si>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</si>
  <si>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</si>
  <si>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</si>
  <si>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</si>
  <si>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</si>
  <si>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</si>
  <si>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</si>
  <si>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</si>
  <si>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</si>
  <si>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</si>
  <si>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</si>
  <si>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</si>
  <si>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</si>
  <si>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</si>
  <si>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</si>
  <si>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</si>
  <si>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</si>
  <si>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</si>
  <si>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</si>
  <si>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</si>
  <si>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</si>
  <si>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</si>
  <si>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</si>
  <si>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</si>
  <si>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</si>
  <si>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</si>
  <si>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</si>
  <si>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</si>
  <si>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</si>
  <si>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</si>
  <si>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</si>
  <si>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</si>
  <si>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</si>
  <si>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</si>
  <si>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</si>
  <si>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</si>
  <si>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</si>
  <si>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</si>
  <si>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</si>
  <si>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</si>
  <si>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</si>
  <si>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</si>
  <si>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</si>
  <si>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</si>
  <si>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</si>
  <si>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</si>
  <si>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</si>
  <si>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</si>
  <si>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</si>
  <si>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</si>
  <si>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</si>
  <si>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</si>
  <si>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</si>
  <si>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</si>
  <si>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</si>
  <si>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</si>
  <si>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</si>
  <si>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</si>
  <si>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</si>
  <si>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</si>
  <si>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</si>
  <si>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</si>
  <si>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</si>
  <si>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</si>
  <si>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</si>
  <si>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</si>
  <si>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</si>
  <si>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</si>
  <si>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</si>
  <si>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</si>
  <si>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</si>
  <si>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</si>
  <si>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</si>
  <si>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</si>
  <si>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</si>
  <si>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</si>
  <si>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</si>
  <si>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</si>
  <si>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</si>
  <si>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</si>
  <si>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</si>
  <si>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</si>
  <si>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</si>
  <si>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</si>
  <si>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</si>
  <si>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</si>
  <si>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</si>
  <si>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</si>
  <si>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</si>
  <si>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</si>
  <si>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</si>
  <si>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</si>
  <si>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</si>
  <si>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</si>
  <si>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</si>
  <si>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</si>
  <si>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</si>
  <si>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</si>
  <si>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</si>
  <si>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</si>
  <si>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</si>
  <si>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</si>
  <si>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</si>
  <si>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</si>
  <si>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</si>
  <si>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</si>
  <si>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</si>
  <si>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</si>
  <si>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</si>
  <si>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</si>
  <si>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</si>
  <si>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</si>
  <si>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</si>
  <si>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</si>
  <si>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</si>
  <si>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</si>
  <si>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</si>
  <si>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</si>
  <si>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</si>
  <si>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</si>
  <si>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</si>
  <si>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</si>
  <si>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</si>
  <si>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</si>
  <si>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</si>
  <si>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</si>
  <si>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</si>
  <si>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</si>
  <si>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</si>
  <si>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</si>
  <si>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</si>
  <si>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</si>
  <si>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</si>
  <si>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</si>
  <si>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</si>
  <si>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</si>
  <si>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</si>
  <si>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</si>
  <si>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</si>
  <si>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</si>
  <si>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</si>
  <si>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</si>
  <si>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</si>
  <si>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</si>
  <si>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</si>
  <si>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</si>
  <si>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</si>
  <si>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</si>
  <si>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</si>
  <si>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</si>
  <si>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</si>
  <si>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</si>
  <si>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</si>
  <si>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</si>
  <si>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</si>
  <si>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</si>
  <si>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</si>
  <si>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</si>
  <si>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</si>
  <si>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</si>
  <si>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</si>
  <si>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</si>
  <si>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</si>
  <si>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</si>
  <si>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</si>
  <si>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</si>
  <si>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</si>
  <si>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</si>
  <si>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</si>
  <si>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</si>
  <si>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</si>
  <si>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</si>
  <si>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</si>
  <si>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</si>
  <si>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</si>
  <si>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</si>
  <si>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</si>
  <si>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</si>
  <si>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</si>
  <si>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</si>
  <si>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</si>
  <si>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</si>
  <si>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</si>
  <si>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</si>
  <si>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</si>
  <si>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</si>
  <si>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</si>
  <si>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</si>
  <si>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</si>
  <si>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</si>
  <si>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</si>
  <si>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</si>
  <si>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</si>
  <si>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</si>
  <si>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</si>
  <si>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</si>
  <si>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</si>
  <si>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</si>
  <si>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</si>
  <si>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</si>
  <si>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</si>
  <si>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</si>
  <si>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</si>
  <si>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</si>
  <si>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</si>
  <si>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</si>
  <si>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</si>
  <si>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</si>
  <si>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</si>
  <si>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</si>
  <si>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</si>
  <si>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</si>
  <si>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</si>
  <si>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</si>
  <si>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</si>
  <si>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</si>
  <si>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</si>
  <si>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</si>
  <si>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</si>
  <si>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</si>
  <si>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</si>
  <si>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</si>
  <si>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</si>
  <si>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</si>
  <si>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</si>
  <si>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</si>
  <si>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</si>
  <si>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</si>
  <si>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</si>
  <si>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</si>
  <si>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</si>
  <si>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</si>
  <si>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</si>
  <si>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</si>
  <si>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</si>
  <si>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</si>
  <si>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</si>
  <si>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</si>
  <si>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</si>
  <si>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</si>
  <si>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</si>
  <si>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</si>
  <si>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</si>
  <si>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</si>
  <si>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</si>
  <si>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</si>
  <si>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</si>
  <si>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</si>
  <si>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</si>
  <si>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</si>
  <si>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</si>
  <si>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</si>
  <si>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</si>
  <si>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</si>
  <si>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</si>
  <si>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</si>
  <si>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</si>
  <si>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</si>
  <si>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</si>
  <si>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</si>
  <si>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</si>
  <si>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</si>
  <si>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</si>
  <si>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</si>
  <si>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</si>
  <si>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</si>
  <si>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</si>
  <si>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</si>
  <si>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</si>
  <si>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</si>
  <si>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</si>
  <si>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</si>
  <si>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</si>
  <si>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</si>
  <si>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</si>
  <si>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</si>
  <si>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</si>
  <si>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</si>
  <si>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</si>
  <si>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</si>
  <si>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</si>
  <si>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</si>
  <si>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</si>
  <si>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</si>
  <si>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</si>
  <si>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</si>
  <si>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</si>
  <si>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</si>
  <si>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</si>
  <si>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</si>
  <si>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</si>
  <si>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</si>
  <si>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</si>
  <si>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</si>
  <si>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</si>
  <si>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</si>
  <si>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</si>
  <si>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</si>
  <si>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</si>
  <si>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</si>
  <si>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</si>
  <si>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</si>
  <si>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</si>
  <si>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</si>
  <si>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</si>
  <si>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</si>
  <si>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</si>
  <si>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</si>
  <si>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</si>
  <si>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</si>
  <si>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</si>
  <si>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</si>
  <si>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</si>
  <si>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</si>
  <si>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</si>
  <si>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</si>
  <si>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</si>
  <si>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</si>
  <si>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</si>
  <si>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</si>
  <si>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</si>
  <si>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</si>
  <si>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</si>
  <si>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</si>
  <si>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</si>
  <si>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</si>
  <si>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</si>
  <si>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</si>
  <si>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</si>
  <si>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</si>
  <si>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</si>
  <si>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</si>
  <si>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</si>
  <si>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</si>
  <si>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</si>
  <si>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</si>
  <si>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</si>
  <si>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</si>
  <si>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</si>
  <si>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</si>
  <si>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</si>
  <si>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</si>
  <si>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</si>
  <si>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</si>
  <si>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</si>
  <si>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</si>
  <si>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</si>
  <si>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</si>
  <si>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</si>
  <si>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</si>
  <si>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</si>
  <si>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</si>
  <si>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</si>
  <si>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</si>
  <si>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</si>
  <si>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</si>
  <si>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</si>
  <si>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</si>
  <si>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</si>
  <si>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</si>
  <si>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</si>
  <si>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</si>
  <si>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</si>
  <si>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</si>
  <si>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</si>
  <si>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</si>
  <si>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</si>
  <si>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</si>
  <si>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</si>
  <si>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</si>
  <si>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</si>
  <si>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</si>
  <si>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</si>
  <si>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</si>
  <si>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</si>
  <si>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</si>
  <si>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</si>
  <si>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</si>
  <si>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</si>
  <si>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</si>
  <si>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</si>
  <si>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</si>
  <si>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</si>
  <si>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</si>
  <si>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</si>
  <si>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</si>
  <si>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</si>
  <si>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</si>
  <si>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</si>
  <si>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</si>
  <si>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</si>
  <si>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</si>
  <si>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</si>
  <si>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</si>
  <si>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</si>
  <si>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</si>
  <si>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</si>
  <si>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</si>
  <si>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</si>
  <si>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</si>
  <si>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</si>
  <si>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</si>
  <si>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</si>
  <si>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</si>
  <si>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</si>
  <si>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</si>
  <si>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</si>
  <si>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</si>
  <si>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</si>
  <si>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</si>
  <si>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</si>
  <si>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</si>
  <si>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</si>
  <si>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</si>
  <si>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</si>
  <si>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</si>
  <si>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</si>
  <si>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</si>
  <si>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</si>
  <si>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</si>
  <si>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</si>
  <si>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</si>
  <si>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</si>
  <si>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</si>
  <si>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</si>
  <si>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</si>
  <si>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</si>
  <si>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</si>
  <si>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</si>
  <si>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</si>
  <si>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</si>
  <si>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</si>
  <si>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</si>
  <si>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</si>
  <si>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</si>
  <si>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</si>
  <si>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</si>
  <si>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</si>
  <si>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</si>
  <si>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</si>
  <si>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</si>
  <si>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</si>
  <si>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</si>
  <si>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</si>
  <si>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</si>
  <si>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</si>
  <si>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</si>
  <si>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</si>
  <si>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</si>
  <si>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</si>
  <si>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</si>
  <si>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</si>
  <si>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</si>
  <si>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</si>
  <si>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</si>
  <si>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</si>
  <si>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</si>
  <si>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</si>
  <si>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</si>
  <si>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</si>
  <si>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</si>
  <si>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</si>
  <si>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</si>
  <si>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</si>
  <si>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</si>
  <si>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</si>
  <si>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</si>
  <si>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</si>
  <si>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</si>
  <si>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</si>
  <si>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</si>
  <si>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</si>
  <si>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</si>
  <si>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</si>
  <si>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</si>
  <si>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</si>
  <si>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</si>
  <si>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</si>
  <si>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</si>
  <si>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</si>
  <si>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</si>
  <si>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</si>
  <si>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</si>
  <si>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</si>
  <si>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</si>
  <si>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</si>
  <si>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</si>
  <si>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</si>
  <si>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</si>
  <si>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</si>
  <si>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</si>
  <si>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</si>
  <si>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</si>
  <si>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</si>
  <si>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</si>
  <si>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</si>
  <si>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</si>
  <si>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</si>
  <si>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</si>
  <si>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</si>
  <si>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</si>
  <si>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</si>
  <si>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</si>
  <si>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</si>
  <si>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</si>
  <si>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</si>
  <si>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</si>
  <si>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</si>
  <si>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</si>
  <si>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</si>
  <si>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</si>
  <si>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</si>
  <si>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</si>
  <si>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</si>
  <si>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</si>
  <si>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</si>
  <si>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</si>
  <si>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</si>
  <si>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</si>
  <si>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</si>
  <si>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</si>
  <si>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</si>
  <si>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</si>
  <si>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</si>
  <si>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</si>
  <si>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</si>
  <si>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</si>
  <si>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</si>
  <si>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</si>
  <si>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</si>
  <si>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</si>
  <si>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</si>
  <si>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</si>
  <si>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</si>
  <si>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</si>
  <si>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</si>
  <si>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</si>
  <si>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</si>
  <si>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</si>
  <si>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</si>
  <si>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</si>
  <si>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</si>
  <si>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</si>
  <si>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</si>
  <si>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</si>
  <si>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</si>
  <si>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</si>
  <si>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</si>
  <si>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</si>
  <si>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</si>
  <si>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</si>
  <si>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</si>
  <si>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</si>
  <si>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</si>
  <si>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</si>
  <si>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</si>
  <si>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</si>
  <si>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</si>
  <si>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</si>
  <si>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</si>
  <si>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</si>
  <si>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</si>
  <si>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</si>
  <si>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</si>
  <si>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</si>
  <si>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</si>
  <si>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</si>
  <si>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</si>
  <si>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</si>
  <si>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</si>
  <si>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</si>
  <si>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</si>
  <si>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</si>
  <si>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</si>
  <si>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</si>
  <si>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</si>
  <si>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</si>
  <si>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</si>
  <si>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</si>
  <si>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</si>
  <si>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</si>
  <si>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</si>
  <si>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</si>
  <si>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</si>
  <si>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</si>
  <si>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</si>
  <si>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</si>
  <si>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</si>
  <si>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</si>
  <si>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</si>
  <si>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</si>
  <si>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</si>
  <si>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</si>
  <si>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</si>
  <si>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</si>
  <si>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</si>
  <si>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</si>
  <si>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</si>
  <si>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</si>
  <si>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</si>
  <si>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</si>
  <si>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</si>
  <si>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</si>
  <si>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</si>
  <si>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</si>
  <si>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</si>
  <si>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</si>
  <si>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</si>
  <si>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</si>
  <si>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</si>
  <si>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</si>
  <si>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</si>
  <si>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</si>
  <si>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</si>
  <si>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</si>
  <si>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</si>
  <si>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</si>
  <si>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</si>
  <si>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</si>
  <si>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</si>
  <si>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</si>
  <si>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</si>
  <si>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</si>
  <si>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</si>
  <si>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</si>
  <si>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</si>
  <si>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</si>
  <si>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</si>
  <si>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</si>
  <si>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</si>
  <si>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</si>
  <si>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</si>
  <si>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</si>
  <si>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</si>
  <si>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</si>
  <si>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</si>
  <si>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</si>
  <si>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</si>
  <si>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</si>
  <si>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</si>
  <si>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</si>
  <si>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</si>
  <si>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</si>
  <si>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</si>
  <si>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</si>
  <si>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</si>
  <si>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</si>
  <si>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</si>
  <si>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</si>
  <si>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</si>
  <si>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</si>
  <si>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</si>
  <si>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</si>
  <si>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</si>
  <si>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</si>
  <si>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</si>
  <si>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</si>
  <si>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</si>
  <si>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</si>
  <si>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</si>
  <si>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</si>
  <si>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</si>
  <si>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</si>
  <si>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</si>
  <si>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</si>
  <si>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</si>
  <si>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</si>
  <si>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</si>
  <si>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</si>
  <si>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</si>
  <si>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</si>
  <si>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</si>
  <si>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</si>
  <si>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</si>
  <si>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</si>
  <si>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</si>
  <si>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</si>
  <si>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</si>
  <si>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</si>
  <si>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</si>
  <si>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</si>
  <si>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</si>
  <si>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</si>
  <si>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</si>
  <si>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</si>
  <si>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</si>
  <si>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</si>
  <si>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</si>
  <si>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</si>
  <si>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</si>
  <si>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</si>
  <si>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</si>
  <si>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</si>
  <si>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</si>
  <si>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</si>
  <si>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</si>
  <si>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</si>
  <si>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</si>
  <si>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</si>
  <si>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</si>
  <si>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</si>
  <si>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</si>
  <si>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</si>
  <si>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</si>
  <si>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</si>
  <si>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</si>
  <si>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</si>
  <si>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</si>
  <si>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</si>
  <si>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</si>
  <si>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</si>
  <si>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</si>
  <si>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</si>
  <si>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</si>
  <si>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</si>
  <si>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</si>
  <si>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</si>
  <si>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</si>
  <si>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</si>
  <si>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</si>
  <si>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</si>
  <si>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</si>
  <si>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</si>
  <si>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</si>
  <si>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</si>
  <si>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</si>
  <si>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</si>
  <si>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</si>
  <si>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</si>
  <si>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</si>
  <si>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</si>
  <si>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</si>
  <si>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</si>
  <si>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</si>
  <si>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</si>
  <si>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</si>
  <si>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</si>
  <si>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</si>
  <si>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</si>
  <si>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</si>
  <si>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</si>
  <si>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</si>
  <si>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</si>
  <si>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</si>
  <si>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</si>
  <si>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</si>
  <si>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</si>
  <si>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</si>
  <si>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</si>
  <si>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</si>
  <si>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</si>
  <si>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</si>
  <si>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</si>
  <si>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</si>
  <si>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</si>
  <si>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</si>
  <si>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</si>
  <si>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</si>
  <si>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</si>
  <si>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</si>
  <si>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</si>
  <si>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</si>
  <si>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</si>
  <si>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</si>
  <si>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</si>
  <si>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</si>
  <si>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</si>
  <si>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</si>
  <si>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</si>
  <si>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</si>
  <si>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</si>
  <si>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</si>
  <si>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</si>
  <si>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</si>
  <si>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</si>
  <si>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</si>
  <si>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</si>
  <si>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</si>
  <si>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</si>
  <si>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</si>
  <si>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</si>
  <si>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</si>
  <si>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</si>
  <si>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</si>
  <si>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</si>
  <si>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</si>
  <si>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</si>
  <si>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</si>
  <si>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</si>
  <si>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</si>
  <si>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</si>
  <si>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</si>
  <si>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</si>
  <si>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</si>
  <si>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</si>
  <si>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</si>
  <si>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</si>
  <si>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</si>
  <si>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</si>
  <si>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</si>
  <si>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</si>
  <si>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</si>
  <si>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</si>
  <si>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</si>
  <si>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</si>
  <si>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</si>
  <si>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</si>
  <si>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</si>
  <si>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</si>
  <si>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</si>
  <si>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</si>
  <si>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</si>
  <si>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</si>
  <si>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</si>
  <si>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</si>
  <si>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</si>
  <si>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</si>
  <si>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</si>
  <si>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</si>
  <si>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</si>
  <si>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</si>
  <si>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</si>
  <si>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</si>
  <si>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</si>
  <si>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</si>
  <si>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</si>
  <si>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</si>
  <si>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</si>
  <si>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</si>
  <si>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</si>
  <si>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</si>
  <si>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</si>
  <si>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</si>
  <si>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</si>
  <si>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</si>
  <si>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</si>
  <si>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</si>
  <si>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</si>
  <si>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</si>
  <si>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</si>
  <si>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</si>
  <si>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</si>
  <si>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</si>
  <si>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</si>
  <si>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</si>
  <si>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</si>
  <si>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</si>
  <si>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</si>
  <si>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</si>
  <si>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</si>
  <si>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</si>
  <si>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</si>
  <si>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</si>
  <si>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</si>
  <si>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</si>
  <si>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</si>
  <si>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</si>
  <si>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</si>
  <si>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</si>
  <si>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</si>
  <si>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</si>
  <si>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</si>
  <si>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</si>
  <si>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</si>
  <si>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</si>
  <si>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</si>
  <si>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</si>
  <si>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</si>
  <si>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</si>
  <si>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</si>
  <si>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</si>
  <si>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</si>
  <si>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</si>
  <si>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</si>
  <si>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</si>
  <si>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</si>
  <si>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</si>
  <si>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</si>
  <si>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</si>
  <si>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</si>
  <si>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</si>
  <si>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</si>
  <si>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</si>
  <si>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</si>
  <si>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</si>
  <si>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</si>
  <si>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</si>
  <si>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</si>
  <si>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</si>
  <si>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</si>
  <si>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</si>
  <si>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</si>
  <si>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</si>
  <si>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</si>
  <si>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</si>
  <si>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</si>
  <si>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</si>
  <si>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</si>
  <si>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</si>
  <si>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</si>
  <si>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</si>
  <si>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</si>
  <si>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</si>
  <si>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</si>
  <si>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</si>
  <si>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</si>
  <si>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</si>
  <si>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</si>
  <si>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</si>
  <si>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</si>
  <si>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</si>
  <si>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</si>
  <si>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</si>
  <si>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</si>
  <si>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</si>
  <si>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</si>
  <si>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</si>
  <si>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</si>
  <si>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</si>
  <si>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</si>
  <si>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</si>
  <si>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</si>
  <si>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</si>
  <si>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</si>
  <si>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</si>
  <si>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</si>
  <si>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</si>
  <si>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</si>
  <si>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</si>
  <si>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</si>
  <si>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</si>
  <si>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</si>
  <si>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</si>
  <si>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</si>
  <si>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</si>
  <si>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</si>
  <si>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</si>
  <si>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</si>
  <si>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</si>
  <si>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</si>
  <si>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</si>
  <si>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</si>
  <si>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</si>
  <si>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</si>
  <si>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</si>
  <si>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</si>
  <si>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</si>
  <si>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</si>
  <si>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</si>
  <si>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</si>
  <si>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</si>
  <si>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</si>
  <si>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</si>
  <si>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</si>
  <si>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</si>
  <si>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</si>
  <si>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</si>
  <si>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</si>
  <si>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</si>
  <si>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</si>
  <si>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</si>
  <si>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</si>
  <si>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</si>
  <si>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</si>
  <si>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</si>
  <si>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</si>
  <si>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</si>
  <si>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</si>
  <si>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</si>
  <si>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</si>
  <si>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</si>
  <si>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</si>
  <si>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</si>
  <si>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</si>
  <si>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</si>
  <si>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</si>
  <si>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</si>
  <si>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</si>
  <si>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</si>
  <si>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</si>
  <si>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</si>
  <si>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</si>
  <si>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</si>
  <si>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</si>
  <si>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</si>
  <si>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</si>
  <si>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</si>
  <si>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</si>
  <si>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</si>
  <si>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</si>
  <si>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</si>
  <si>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</si>
  <si>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</si>
  <si>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</si>
  <si>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</si>
  <si>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</si>
  <si>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</si>
  <si>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</si>
  <si>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</si>
  <si>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</si>
  <si>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</si>
  <si>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</si>
  <si>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</si>
  <si>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</si>
  <si>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</si>
  <si>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</si>
  <si>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</si>
  <si>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</si>
  <si>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</si>
  <si>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</si>
  <si>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</si>
  <si>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</si>
  <si>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</si>
  <si>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</si>
  <si>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</si>
  <si>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</si>
  <si>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</si>
  <si>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</si>
  <si>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</si>
  <si>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</si>
  <si>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</si>
  <si>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</si>
  <si>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</si>
  <si>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</si>
  <si>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</si>
  <si>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</si>
  <si>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</si>
  <si>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</si>
  <si>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</si>
  <si>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</si>
  <si>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</si>
  <si>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</si>
  <si>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</si>
  <si>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</si>
  <si>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</si>
  <si>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</si>
  <si>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</si>
  <si>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</si>
  <si>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</si>
  <si>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</si>
  <si>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</si>
  <si>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</si>
  <si>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</si>
  <si>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</si>
  <si>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</si>
  <si>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</si>
  <si>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</si>
  <si>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</si>
  <si>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</si>
  <si>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</si>
  <si>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</si>
  <si>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</si>
  <si>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</si>
  <si>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</si>
  <si>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</si>
  <si>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</si>
  <si>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</si>
  <si>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</si>
  <si>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</si>
  <si>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</si>
  <si>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</si>
  <si>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</si>
  <si>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</si>
  <si>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</si>
  <si>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</si>
  <si>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</si>
  <si>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</si>
  <si>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</si>
  <si>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</si>
  <si>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</si>
  <si>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</si>
  <si>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</si>
  <si>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</si>
  <si>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</si>
  <si>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</si>
  <si>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</si>
  <si>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</si>
  <si>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</si>
  <si>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</si>
  <si>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</si>
  <si>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</si>
  <si>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</si>
  <si>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</si>
  <si>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</si>
  <si>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</si>
  <si>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</si>
  <si>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</si>
  <si>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</si>
  <si>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</si>
  <si>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</si>
  <si>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</si>
  <si>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</si>
  <si>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</si>
  <si>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</si>
  <si>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</si>
  <si>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</si>
  <si>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</si>
  <si>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</si>
  <si>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</si>
  <si>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</si>
  <si>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</si>
  <si>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</si>
  <si>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</si>
  <si>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</si>
  <si>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</si>
  <si>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</si>
  <si>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</si>
  <si>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</si>
  <si>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</si>
  <si>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</si>
  <si>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</si>
  <si>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</si>
  <si>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</si>
  <si>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</si>
  <si>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</si>
  <si>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</si>
  <si>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</si>
  <si>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</si>
  <si>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</si>
  <si>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</si>
  <si>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</si>
  <si>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</si>
  <si>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</si>
  <si>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</si>
  <si>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</si>
  <si>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</si>
  <si>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</si>
  <si>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</si>
  <si>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</si>
  <si>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</si>
  <si>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</si>
  <si>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</si>
  <si>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</si>
  <si>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</si>
  <si>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</si>
  <si>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</si>
  <si>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</si>
  <si>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</si>
  <si>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</si>
  <si>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</si>
  <si>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</si>
  <si>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</si>
  <si>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</si>
  <si>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</si>
  <si>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</si>
  <si>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</si>
  <si>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</si>
  <si>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</si>
  <si>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</si>
  <si>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</si>
  <si>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</si>
  <si>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</si>
  <si>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</si>
  <si>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</si>
  <si>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</si>
  <si>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</si>
  <si>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</si>
  <si>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</si>
  <si>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</si>
  <si>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</si>
  <si>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</si>
  <si>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</si>
  <si>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</si>
  <si>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</si>
  <si>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</si>
  <si>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</si>
  <si>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</si>
  <si>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</si>
  <si>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</si>
  <si>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</si>
  <si>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</si>
  <si>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</si>
  <si>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</si>
  <si>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</si>
  <si>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</si>
  <si>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</si>
  <si>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</si>
  <si>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</si>
  <si>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</si>
  <si>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</si>
  <si>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</si>
  <si>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</si>
  <si>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</si>
  <si>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</si>
  <si>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</si>
  <si>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</si>
  <si>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</si>
  <si>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</si>
  <si>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</si>
  <si>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</si>
  <si>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</si>
  <si>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</si>
  <si>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</si>
  <si>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</si>
  <si>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</si>
  <si>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</si>
  <si>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</si>
  <si>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</si>
  <si>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</si>
  <si>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</si>
  <si>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</si>
  <si>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</si>
  <si>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</si>
  <si>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</si>
  <si>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</si>
  <si>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</si>
  <si>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</si>
  <si>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</si>
  <si>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</si>
  <si>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</si>
  <si>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</si>
  <si>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</si>
  <si>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</si>
  <si>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</si>
  <si>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</si>
  <si>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</si>
  <si>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</si>
  <si>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</si>
  <si>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</si>
  <si>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</si>
  <si>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</si>
  <si>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</si>
  <si>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</si>
  <si>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</si>
  <si>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</si>
  <si>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</si>
  <si>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</si>
  <si>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</si>
  <si>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</si>
  <si>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</si>
  <si>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</si>
  <si>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</si>
  <si>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</si>
  <si>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</si>
  <si>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</si>
  <si>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</si>
  <si>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</si>
  <si>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</si>
  <si>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</si>
  <si>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</si>
  <si>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</si>
  <si>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</si>
  <si>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</si>
  <si>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</si>
  <si>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</si>
  <si>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</si>
  <si>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</si>
  <si>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</si>
  <si>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</si>
  <si>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</si>
  <si>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</si>
  <si>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</si>
  <si>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</si>
  <si>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</si>
  <si>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</si>
  <si>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</si>
  <si>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</si>
  <si>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</si>
  <si>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</si>
  <si>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</si>
  <si>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</si>
  <si>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</si>
  <si>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</si>
  <si>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</si>
  <si>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</si>
  <si>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</si>
  <si>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</si>
  <si>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</si>
  <si>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</si>
  <si>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</si>
  <si>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</si>
  <si>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</si>
  <si>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</si>
  <si>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</si>
  <si>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</si>
  <si>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</si>
  <si>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</si>
  <si>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</si>
  <si>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</si>
  <si>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</si>
  <si>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</si>
  <si>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</si>
  <si>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</si>
  <si>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</si>
  <si>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</si>
  <si>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</si>
  <si>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</si>
  <si>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</si>
  <si>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</si>
  <si>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</si>
  <si>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</si>
  <si>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</si>
  <si>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</si>
  <si>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</si>
  <si>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</si>
  <si>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</si>
  <si>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</si>
  <si>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</si>
  <si>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</si>
  <si>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</si>
  <si>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</si>
  <si>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</si>
  <si>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</si>
  <si>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</si>
  <si>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</si>
  <si>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</si>
  <si>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</si>
  <si>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</si>
  <si>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</si>
  <si>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</si>
  <si>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</si>
  <si>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</si>
  <si>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</si>
  <si>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</si>
  <si>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</si>
  <si>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</si>
  <si>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</si>
  <si>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</si>
  <si>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</si>
  <si>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</si>
  <si>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</si>
  <si>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</si>
  <si>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</si>
  <si>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</si>
  <si>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</si>
  <si>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</si>
  <si>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</si>
  <si>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</si>
  <si>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</si>
  <si>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</si>
  <si>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</si>
  <si>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</si>
  <si>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</si>
  <si>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</si>
  <si>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</si>
  <si>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</si>
  <si>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</si>
  <si>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</si>
  <si>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</si>
  <si>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</si>
  <si>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</si>
  <si>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</si>
  <si>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</si>
  <si>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</si>
  <si>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</si>
  <si>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</si>
  <si>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</si>
  <si>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</si>
  <si>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</si>
  <si>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</si>
  <si>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</si>
  <si>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</si>
  <si>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</si>
  <si>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</si>
  <si>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</si>
  <si>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</si>
  <si>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</si>
  <si>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</si>
  <si>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</si>
  <si>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</si>
  <si>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</si>
  <si>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</si>
  <si>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</si>
  <si>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</si>
  <si>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</si>
  <si>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</si>
  <si>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</si>
  <si>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</si>
  <si>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</si>
  <si>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</si>
  <si>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</si>
  <si>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</si>
  <si>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</si>
  <si>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</si>
  <si>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</si>
  <si>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</si>
  <si>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</si>
  <si>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</si>
  <si>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</si>
  <si>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</si>
  <si>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</si>
  <si>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</si>
  <si>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</si>
  <si>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</si>
  <si>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</si>
  <si>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</si>
  <si>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</si>
  <si>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</si>
  <si>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</si>
  <si>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</si>
  <si>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</si>
  <si>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</si>
  <si>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</si>
  <si>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</si>
  <si>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</si>
  <si>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</si>
  <si>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</si>
  <si>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</si>
  <si>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</si>
  <si>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</si>
  <si>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</si>
  <si>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</si>
  <si>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</si>
  <si>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</si>
  <si>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</si>
  <si>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</si>
  <si>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</si>
  <si>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</si>
  <si>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</si>
  <si>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</si>
  <si>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</si>
  <si>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</si>
  <si>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</si>
  <si>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</si>
  <si>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</si>
  <si>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</si>
  <si>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</si>
  <si>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</si>
  <si>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</si>
  <si>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</si>
  <si>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</si>
  <si>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</si>
  <si>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</si>
  <si>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</si>
  <si>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</si>
  <si>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</si>
  <si>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</si>
  <si>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</si>
  <si>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</si>
  <si>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</si>
  <si>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</si>
  <si>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</si>
  <si>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</si>
  <si>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</si>
  <si>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</si>
  <si>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</si>
  <si>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</si>
  <si>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</si>
  <si>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</si>
  <si>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</si>
  <si>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</si>
  <si>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</si>
  <si>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</si>
  <si>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</si>
  <si>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</si>
  <si>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</si>
  <si>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</si>
  <si>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</si>
  <si>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</si>
  <si>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</si>
  <si>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</si>
  <si>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</si>
  <si>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</si>
  <si>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</si>
  <si>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</si>
  <si>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</si>
  <si>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</si>
  <si>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</si>
  <si>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</si>
  <si>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</si>
  <si>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</si>
  <si>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</si>
  <si>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</si>
  <si>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</si>
  <si>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</si>
  <si>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</si>
  <si>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</si>
  <si>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</si>
  <si>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</si>
  <si>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</si>
  <si>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</si>
  <si>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</si>
  <si>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</si>
  <si>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</si>
  <si>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</si>
  <si>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</si>
  <si>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</si>
  <si>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</si>
  <si>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</si>
  <si>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</si>
  <si>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</si>
  <si>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</si>
  <si>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</si>
  <si>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</si>
  <si>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</si>
  <si>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</si>
  <si>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</si>
  <si>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</si>
  <si>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</si>
  <si>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</si>
  <si>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</si>
  <si>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</si>
  <si>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</si>
  <si>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</si>
  <si>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</si>
  <si>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</si>
  <si>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</si>
  <si>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</si>
  <si>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</si>
  <si>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</si>
  <si>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</si>
  <si>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</si>
  <si>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</si>
  <si>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</si>
  <si>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</si>
  <si>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</si>
  <si>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</si>
  <si>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</si>
  <si>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</si>
  <si>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</si>
  <si>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</si>
  <si>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</si>
  <si>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</si>
  <si>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</si>
  <si>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</si>
  <si>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</si>
  <si>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</si>
  <si>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</si>
  <si>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</si>
  <si>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</si>
  <si>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</si>
  <si>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</si>
  <si>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</si>
  <si>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</si>
  <si>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</si>
  <si>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</si>
  <si>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</si>
  <si>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</si>
  <si>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</si>
  <si>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</si>
  <si>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</si>
  <si>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</si>
  <si>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</si>
  <si>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</si>
  <si>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</si>
  <si>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</si>
  <si>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</si>
  <si>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</si>
  <si>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</si>
  <si>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</si>
  <si>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</si>
  <si>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</si>
  <si>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</si>
  <si>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</si>
  <si>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</si>
  <si>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</si>
  <si>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</si>
  <si>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</si>
  <si>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</si>
  <si>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</si>
  <si>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</si>
  <si>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</si>
  <si>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</si>
  <si>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</si>
  <si>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</si>
  <si>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</si>
  <si>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</si>
  <si>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</si>
  <si>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</si>
  <si>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</si>
  <si>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</si>
  <si>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</si>
  <si>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</si>
  <si>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</si>
  <si>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</si>
  <si>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</si>
  <si>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</si>
  <si>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</si>
  <si>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</si>
  <si>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</si>
  <si>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</si>
  <si>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</si>
  <si>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</si>
  <si>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</si>
  <si>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</si>
  <si>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</si>
  <si>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</si>
  <si>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</si>
  <si>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</si>
  <si>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</si>
  <si>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</si>
  <si>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</si>
  <si>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</si>
  <si>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</si>
  <si>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</si>
  <si>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</si>
  <si>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</si>
  <si>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</si>
  <si>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</si>
  <si>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</si>
  <si>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</si>
  <si>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</si>
  <si>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</si>
  <si>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</si>
  <si>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</si>
  <si>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</si>
  <si>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</si>
  <si>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</si>
  <si>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</si>
  <si>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</si>
  <si>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</si>
  <si>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</si>
  <si>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</si>
  <si>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</si>
  <si>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</si>
  <si>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</si>
  <si>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</si>
  <si>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</si>
  <si>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</si>
  <si>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</si>
  <si>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</si>
  <si>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</si>
  <si>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</si>
  <si>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</si>
  <si>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</si>
  <si>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</si>
  <si>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</si>
  <si>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</si>
  <si>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</si>
  <si>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</si>
  <si>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</si>
  <si>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</si>
  <si>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</si>
  <si>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</si>
  <si>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</si>
  <si>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</si>
  <si>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</si>
  <si>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</si>
  <si>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</si>
  <si>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</si>
  <si>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</si>
  <si>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</si>
  <si>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</si>
  <si>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</si>
  <si>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</si>
  <si>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</si>
  <si>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</si>
  <si>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</si>
  <si>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</si>
  <si>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</si>
  <si>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</si>
  <si>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</si>
  <si>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</si>
  <si>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</si>
  <si>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</si>
  <si>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</si>
  <si>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</si>
  <si>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</si>
  <si>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</si>
  <si>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</si>
  <si>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</si>
  <si>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</si>
  <si>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</si>
  <si>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</si>
  <si>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</si>
  <si>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</si>
  <si>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</si>
  <si>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</si>
  <si>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</si>
  <si>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</si>
  <si>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</si>
  <si>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</si>
  <si>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</si>
  <si>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</si>
  <si>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</si>
  <si>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</si>
  <si>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</si>
  <si>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</si>
  <si>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</si>
  <si>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</si>
  <si>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</si>
  <si>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</si>
  <si>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</si>
  <si>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</si>
  <si>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</si>
  <si>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</si>
  <si>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</si>
  <si>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</si>
  <si>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</si>
  <si>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</si>
  <si>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</si>
  <si>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</si>
  <si>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</si>
  <si>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</si>
  <si>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</si>
  <si>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</si>
  <si>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</si>
  <si>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</si>
  <si>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</si>
  <si>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</si>
  <si>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</si>
  <si>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</si>
  <si>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</si>
  <si>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</si>
  <si>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</si>
  <si>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</si>
  <si>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</si>
  <si>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</si>
  <si>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</si>
  <si>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</si>
  <si>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</si>
  <si>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</si>
  <si>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</si>
  <si>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</si>
  <si>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</si>
  <si>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</si>
  <si>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</si>
  <si>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</si>
  <si>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</si>
  <si>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</si>
  <si>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</si>
  <si>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</si>
  <si>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</si>
  <si>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</si>
  <si>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</si>
  <si>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</si>
  <si>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</si>
  <si>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</si>
  <si>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</si>
  <si>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</si>
  <si>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</si>
  <si>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</si>
  <si>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</si>
  <si>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</si>
  <si>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</si>
  <si>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</si>
  <si>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</si>
  <si>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</si>
  <si>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</si>
  <si>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</si>
  <si>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</si>
  <si>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</si>
  <si>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</si>
  <si>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</si>
  <si>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</si>
  <si>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</si>
  <si>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</si>
  <si>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</si>
  <si>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</si>
  <si>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</si>
  <si>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</si>
  <si>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</si>
  <si>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</si>
  <si>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</si>
  <si>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</si>
  <si>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</si>
  <si>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</si>
  <si>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</si>
  <si>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</si>
  <si>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</si>
  <si>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</si>
  <si>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</si>
  <si>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</si>
  <si>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</si>
  <si>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</si>
  <si>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</si>
  <si>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</si>
  <si>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</si>
  <si>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</si>
  <si>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</si>
  <si>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</si>
  <si>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</si>
  <si>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</si>
  <si>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</si>
  <si>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</si>
  <si>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</si>
  <si>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</si>
  <si>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</si>
  <si>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</si>
  <si>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</si>
  <si>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</si>
  <si>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</si>
  <si>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</si>
  <si>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</si>
  <si>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</si>
  <si>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</si>
  <si>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</si>
  <si>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</si>
  <si>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</si>
  <si>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</si>
  <si>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</si>
  <si>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</si>
  <si>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</si>
  <si>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</si>
  <si>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</si>
  <si>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</si>
  <si>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</si>
  <si>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</si>
  <si>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</si>
  <si>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</si>
  <si>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</si>
  <si>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</si>
  <si>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</si>
  <si>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</si>
  <si>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</si>
  <si>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</si>
  <si>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</si>
  <si>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</si>
  <si>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</si>
  <si>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</si>
  <si>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</si>
  <si>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</si>
  <si>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</si>
  <si>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</si>
  <si>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</si>
  <si>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</si>
  <si>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</si>
  <si>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</si>
  <si>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</si>
  <si>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</si>
  <si>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</si>
  <si>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</si>
  <si>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</si>
  <si>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</si>
  <si>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</si>
  <si>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</si>
  <si>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</si>
  <si>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</si>
  <si>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</si>
  <si>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</si>
  <si>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</si>
  <si>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</si>
  <si>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</si>
  <si>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</si>
  <si>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</si>
  <si>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</si>
  <si>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</si>
  <si>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</si>
  <si>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</si>
  <si>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</si>
  <si>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</si>
  <si>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</si>
  <si>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</si>
  <si>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</si>
  <si>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</si>
  <si>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</si>
  <si>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</si>
  <si>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</si>
  <si>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</si>
  <si>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</si>
  <si>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</si>
  <si>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</si>
  <si>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</si>
  <si>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</si>
  <si>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</si>
  <si>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</si>
  <si>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</si>
  <si>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</si>
  <si>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</si>
  <si>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</si>
  <si>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</si>
  <si>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</si>
  <si>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</si>
  <si>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</si>
  <si>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</si>
  <si>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</si>
  <si>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</si>
  <si>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</si>
  <si>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</si>
  <si>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</si>
  <si>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</si>
  <si>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</si>
  <si>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</si>
  <si>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</si>
  <si>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</si>
  <si>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</si>
  <si>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</si>
  <si>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</si>
  <si>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</si>
  <si>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</si>
  <si>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</si>
  <si>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</si>
  <si>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</si>
  <si>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</si>
  <si>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</si>
  <si>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</si>
  <si>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</si>
  <si>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</si>
  <si>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</si>
  <si>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</si>
  <si>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</si>
  <si>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</si>
  <si>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</si>
  <si>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</si>
  <si>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</si>
  <si>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</si>
  <si>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</si>
  <si>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</si>
  <si>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</si>
  <si>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</si>
  <si>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</si>
  <si>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</si>
  <si>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</si>
  <si>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</si>
  <si>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</si>
  <si>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</si>
  <si>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</si>
  <si>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</si>
  <si>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</si>
  <si>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</si>
  <si>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</si>
  <si>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</si>
  <si>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</si>
  <si>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</si>
  <si>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</si>
  <si>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</si>
  <si>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</si>
  <si>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</si>
  <si>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</si>
  <si>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</si>
  <si>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</si>
  <si>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</si>
  <si>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</si>
  <si>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</si>
  <si>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</si>
  <si>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</si>
  <si>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</si>
  <si>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</si>
  <si>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</si>
  <si>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</si>
  <si>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</si>
  <si>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</si>
  <si>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</si>
  <si>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</si>
  <si>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</si>
  <si>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</si>
  <si>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</si>
  <si>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</si>
  <si>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</si>
  <si>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</si>
  <si>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</si>
  <si>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</si>
  <si>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</si>
  <si>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</si>
  <si>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</si>
  <si>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</si>
  <si>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</si>
  <si>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</si>
  <si>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</si>
  <si>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</si>
  <si>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</si>
  <si>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</si>
  <si>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</si>
  <si>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</si>
  <si>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</si>
  <si>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</si>
  <si>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</si>
  <si>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</si>
  <si>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</si>
  <si>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</si>
  <si>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</si>
  <si>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</si>
  <si>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</si>
  <si>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</si>
  <si>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</si>
  <si>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</si>
  <si>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</si>
  <si>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</si>
  <si>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</si>
  <si>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</si>
  <si>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</si>
  <si>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</si>
  <si>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</si>
  <si>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</si>
  <si>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</si>
  <si>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</si>
  <si>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</si>
  <si>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</si>
  <si>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</si>
  <si>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</si>
  <si>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</si>
  <si>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</si>
  <si>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</si>
  <si>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</si>
  <si>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</si>
  <si>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</si>
  <si>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</si>
  <si>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</si>
  <si>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</si>
  <si>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</si>
  <si>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</si>
  <si>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</si>
  <si>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</si>
  <si>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</si>
  <si>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</si>
  <si>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</si>
  <si>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</si>
  <si>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</si>
  <si>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</si>
  <si>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</si>
  <si>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</si>
  <si>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</si>
  <si>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</si>
  <si>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</si>
  <si>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</si>
  <si>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</si>
  <si>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</si>
  <si>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</si>
  <si>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</si>
  <si>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</si>
  <si>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</si>
  <si>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</si>
  <si>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</si>
  <si>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</si>
  <si>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</si>
  <si>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</si>
  <si>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</si>
  <si>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</si>
  <si>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</si>
  <si>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</si>
  <si>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</si>
  <si>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</si>
  <si>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</si>
  <si>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</si>
  <si>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</si>
  <si>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</si>
  <si>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</si>
  <si>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</si>
  <si>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</si>
  <si>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</si>
  <si>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</si>
  <si>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</si>
  <si>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</si>
  <si>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</si>
  <si>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</si>
  <si>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</si>
  <si>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</si>
  <si>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</si>
  <si>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</si>
  <si>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</si>
  <si>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</si>
  <si>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</si>
  <si>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</si>
  <si>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</si>
  <si>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</si>
  <si>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</si>
  <si>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</si>
  <si>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</si>
  <si>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</si>
  <si>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</si>
  <si>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</si>
  <si>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</si>
  <si>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</si>
  <si>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</si>
  <si>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</si>
  <si>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</si>
  <si>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</si>
  <si>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</si>
  <si>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</si>
  <si>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</si>
  <si>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</si>
  <si>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</si>
  <si>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</si>
  <si>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</si>
  <si>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</si>
  <si>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</si>
  <si>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</si>
  <si>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</si>
  <si>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</si>
  <si>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</si>
  <si>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</si>
  <si>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</si>
  <si>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</si>
  <si>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</si>
  <si>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</si>
  <si>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</si>
  <si>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</si>
  <si>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</si>
  <si>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</si>
  <si>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</si>
  <si>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</si>
  <si>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</si>
  <si>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</si>
  <si>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</si>
  <si>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</si>
  <si>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</si>
  <si>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</si>
  <si>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</si>
  <si>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</si>
  <si>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</si>
  <si>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</si>
  <si>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</si>
  <si>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</si>
  <si>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</si>
  <si>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</si>
  <si>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</si>
  <si>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</si>
  <si>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</si>
  <si>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</si>
  <si>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</si>
  <si>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</si>
  <si>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</si>
  <si>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</si>
  <si>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</si>
  <si>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</si>
  <si>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</si>
  <si>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</si>
  <si>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</si>
  <si>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</si>
  <si>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</si>
  <si>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</si>
  <si>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</si>
  <si>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</si>
  <si>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</si>
  <si>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</si>
  <si>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</si>
  <si>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</si>
  <si>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</si>
  <si>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</si>
  <si>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</si>
  <si>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</si>
  <si>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</si>
  <si>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</si>
  <si>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</si>
  <si>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</si>
  <si>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</si>
  <si>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</si>
  <si>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</si>
  <si>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</si>
  <si>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</si>
  <si>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</si>
  <si>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</si>
  <si>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</si>
  <si>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</si>
  <si>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</si>
  <si>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</si>
  <si>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</si>
  <si>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</si>
  <si>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</si>
  <si>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</si>
  <si>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</si>
  <si>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</si>
  <si>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</si>
  <si>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</si>
  <si>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</si>
  <si>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</si>
  <si>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</si>
  <si>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</si>
  <si>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</si>
  <si>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</si>
  <si>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</si>
  <si>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</si>
  <si>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</si>
  <si>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</si>
  <si>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</si>
  <si>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</si>
  <si>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</si>
  <si>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</si>
  <si>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</si>
  <si>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</si>
  <si>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</si>
  <si>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</si>
  <si>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</si>
  <si>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</si>
  <si>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</si>
  <si>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</si>
  <si>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</si>
  <si>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</si>
  <si>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</si>
  <si>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</si>
  <si>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</si>
  <si>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</si>
  <si>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</si>
  <si>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</si>
  <si>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</si>
  <si>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</si>
  <si>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</si>
  <si>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</si>
  <si>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</si>
  <si>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</si>
  <si>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</si>
  <si>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</si>
  <si>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</si>
  <si>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</si>
  <si>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</si>
  <si>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</si>
  <si>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</si>
  <si>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</si>
  <si>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</si>
  <si>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</si>
  <si>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</si>
  <si>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</si>
  <si>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</si>
  <si>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</si>
  <si>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</si>
  <si>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</si>
  <si>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</si>
  <si>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</si>
  <si>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</si>
  <si>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</si>
  <si>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</si>
  <si>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</si>
  <si>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</si>
  <si>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</si>
  <si>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</si>
  <si>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</si>
  <si>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</si>
  <si>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</si>
  <si>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</si>
  <si>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</si>
  <si>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</si>
  <si>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</si>
  <si>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</si>
  <si>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</si>
  <si>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</si>
  <si>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</si>
  <si>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</si>
  <si>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</si>
  <si>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</si>
  <si>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</si>
  <si>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</si>
  <si>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</si>
  <si>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</si>
  <si>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</si>
  <si>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</si>
  <si>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</si>
  <si>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</si>
  <si>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</si>
  <si>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</si>
  <si>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</si>
  <si>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</si>
  <si>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</si>
  <si>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</si>
  <si>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</si>
  <si>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</si>
  <si>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</si>
  <si>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</si>
  <si>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</si>
  <si>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</si>
  <si>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</si>
  <si>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</si>
  <si>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</si>
  <si>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</si>
  <si>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</si>
  <si>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</si>
  <si>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</si>
  <si>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</si>
  <si>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</si>
  <si>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</si>
  <si>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</si>
  <si>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</si>
  <si>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</si>
  <si>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</si>
  <si>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</si>
  <si>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</si>
  <si>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</si>
  <si>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</si>
  <si>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</si>
  <si>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</si>
  <si>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</si>
  <si>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</si>
  <si>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</si>
  <si>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</si>
  <si>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</si>
  <si>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</si>
  <si>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</si>
  <si>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</si>
  <si>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</si>
  <si>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</si>
  <si>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</si>
  <si>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</si>
  <si>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</si>
  <si>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</si>
  <si>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</si>
  <si>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</si>
  <si>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</si>
  <si>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</si>
  <si>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</si>
  <si>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</si>
  <si>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</si>
  <si>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</si>
  <si>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</si>
  <si>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</si>
  <si>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</si>
  <si>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</si>
  <si>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</si>
  <si>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</si>
  <si>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</si>
  <si>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</si>
  <si>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</si>
  <si>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</si>
  <si>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</si>
  <si>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</si>
  <si>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</si>
  <si>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</si>
  <si>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</si>
  <si>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</si>
  <si>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</si>
  <si>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</si>
  <si>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</si>
  <si>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</si>
  <si>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</si>
  <si>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</si>
  <si>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</si>
  <si>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</si>
  <si>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</si>
  <si>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</si>
  <si>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</si>
  <si>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</si>
  <si>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</si>
  <si>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</si>
  <si>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</si>
  <si>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</si>
  <si>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</si>
  <si>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</si>
  <si>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</si>
  <si>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</si>
  <si>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</si>
  <si>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</si>
  <si>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</si>
  <si>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</si>
  <si>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</si>
  <si>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</si>
  <si>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</si>
  <si>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</si>
  <si>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</si>
  <si>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</si>
  <si>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</si>
  <si>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</si>
  <si>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</si>
  <si>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</si>
  <si>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</si>
  <si>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</si>
  <si>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</si>
  <si>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</si>
  <si>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</si>
  <si>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</si>
  <si>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</si>
  <si>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</si>
  <si>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</si>
  <si>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</si>
  <si>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</si>
  <si>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</si>
  <si>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</si>
  <si>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</si>
  <si>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</si>
  <si>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</si>
  <si>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</si>
  <si>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</si>
  <si>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</si>
  <si>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</si>
  <si>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</si>
  <si>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</si>
  <si>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</si>
  <si>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</si>
  <si>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</si>
  <si>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</si>
  <si>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</si>
  <si>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</si>
  <si>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</si>
  <si>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</si>
  <si>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</si>
  <si>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</si>
  <si>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</si>
  <si>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</si>
  <si>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</si>
  <si>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</si>
  <si>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</si>
  <si>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</si>
  <si>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</si>
  <si>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</si>
  <si>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</si>
  <si>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</si>
  <si>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</si>
  <si>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</si>
  <si>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</si>
  <si>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</si>
  <si>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</si>
  <si>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</si>
  <si>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</si>
  <si>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</si>
  <si>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</si>
  <si>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</si>
  <si>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</si>
  <si>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</si>
  <si>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</si>
  <si>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</si>
  <si>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</si>
  <si>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</si>
  <si>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</si>
  <si>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</si>
  <si>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</si>
  <si>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</si>
  <si>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</si>
  <si>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</si>
  <si>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</si>
  <si>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</si>
  <si>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</si>
  <si>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</si>
  <si>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</si>
  <si>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</si>
  <si>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</si>
  <si>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</si>
  <si>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</si>
  <si>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</si>
  <si>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</si>
  <si>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</si>
  <si>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</si>
  <si>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</si>
  <si>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</si>
  <si>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</si>
  <si>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</si>
  <si>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</si>
  <si>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</si>
  <si>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</si>
  <si>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</si>
  <si>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</si>
  <si>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</si>
  <si>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</si>
  <si>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</si>
  <si>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</si>
  <si>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</si>
  <si>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</si>
  <si>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</si>
  <si>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</si>
  <si>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</si>
  <si>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</si>
  <si>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</si>
  <si>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</si>
  <si>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</si>
  <si>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</si>
  <si>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</si>
  <si>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</si>
  <si>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</si>
  <si>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</si>
  <si>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</si>
  <si>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</si>
  <si>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</si>
  <si>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</si>
  <si>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</si>
  <si>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</si>
  <si>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</si>
  <si>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</si>
  <si>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</si>
  <si>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</si>
  <si>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</si>
  <si>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</si>
  <si>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</si>
  <si>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</si>
  <si>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</si>
  <si>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</si>
  <si>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</si>
  <si>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</si>
  <si>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</si>
  <si>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</si>
  <si>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</si>
  <si>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</si>
  <si>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</si>
  <si>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</si>
  <si>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</si>
  <si>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</si>
  <si>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</si>
  <si>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</si>
  <si>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</si>
  <si>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</si>
  <si>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</si>
  <si>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</si>
  <si>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</si>
  <si>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</si>
  <si>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</si>
  <si>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</si>
  <si>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</si>
  <si>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</si>
  <si>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</si>
  <si>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</si>
  <si>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</si>
  <si>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</si>
  <si>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</si>
  <si>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</si>
  <si>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</si>
  <si>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</si>
  <si>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</si>
  <si>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</si>
  <si>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</si>
  <si>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</si>
  <si>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</si>
  <si>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</si>
  <si>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</si>
  <si>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</si>
  <si>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</si>
  <si>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</si>
  <si>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</si>
  <si>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</si>
  <si>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</si>
  <si>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</si>
  <si>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</si>
  <si>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</si>
  <si>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</si>
  <si>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</si>
  <si>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</si>
  <si>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</si>
  <si>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</si>
  <si>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</si>
  <si>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</si>
  <si>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</si>
  <si>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</si>
  <si>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</si>
  <si>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</si>
  <si>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</si>
  <si>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</si>
  <si>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</si>
  <si>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</si>
  <si>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</si>
  <si>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</si>
  <si>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</si>
  <si>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</si>
  <si>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</si>
  <si>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</si>
  <si>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</si>
  <si>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</si>
  <si>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</si>
  <si>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</si>
  <si>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</si>
  <si>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</si>
  <si>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</si>
  <si>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</si>
  <si>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</si>
  <si>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</si>
  <si>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</si>
  <si>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</si>
  <si>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</si>
  <si>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</si>
  <si>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</si>
  <si>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</si>
  <si>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</si>
  <si>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</si>
  <si>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</si>
  <si>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</si>
  <si>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</si>
  <si>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</si>
  <si>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</si>
  <si>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</si>
  <si>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</si>
  <si>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</si>
  <si>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</si>
  <si>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</si>
  <si>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</si>
  <si>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</si>
  <si>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</si>
  <si>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</si>
  <si>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</si>
  <si>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</si>
  <si>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</si>
  <si>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</si>
  <si>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</si>
  <si>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</si>
  <si>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</si>
  <si>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</si>
  <si>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</si>
  <si>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</si>
  <si>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</si>
  <si>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</si>
  <si>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</si>
  <si>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</si>
  <si>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</si>
  <si>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</si>
  <si>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</si>
  <si>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</si>
  <si>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</si>
  <si>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</si>
  <si>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</si>
  <si>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</si>
  <si>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</si>
  <si>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</si>
  <si>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</si>
  <si>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</si>
  <si>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</si>
  <si>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</si>
  <si>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</si>
  <si>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</si>
  <si>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</si>
  <si>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</si>
  <si>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</si>
  <si>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</si>
  <si>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</si>
  <si>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</si>
  <si>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</si>
  <si>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</si>
  <si>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</si>
  <si>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</si>
  <si>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</si>
  <si>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</si>
  <si>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</si>
  <si>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</si>
  <si>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</si>
  <si>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</si>
  <si>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</si>
  <si>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</si>
  <si>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</si>
  <si>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</si>
  <si>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</si>
  <si>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</si>
  <si>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</si>
  <si>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</si>
  <si>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</si>
  <si>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</si>
  <si>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</si>
  <si>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</si>
  <si>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</si>
  <si>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</si>
  <si>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</si>
  <si>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</si>
  <si>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</si>
  <si>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</si>
  <si>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</si>
  <si>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</si>
  <si>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</si>
  <si>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</si>
  <si>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</si>
  <si>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</si>
  <si>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</si>
  <si>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</si>
  <si>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</si>
  <si>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</si>
  <si>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</si>
  <si>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</si>
  <si>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</si>
  <si>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</si>
  <si>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</si>
  <si>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</si>
  <si>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</si>
  <si>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</si>
  <si>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</si>
  <si>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</si>
  <si>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</si>
  <si>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</si>
  <si>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</si>
  <si>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</si>
  <si>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</si>
  <si>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</si>
  <si>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</si>
  <si>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</si>
  <si>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</si>
  <si>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</si>
  <si>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</si>
  <si>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</si>
  <si>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</si>
  <si>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</si>
  <si>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</si>
  <si>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</si>
  <si>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</si>
  <si>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</si>
  <si>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</si>
  <si>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</si>
  <si>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</si>
  <si>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</si>
  <si>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</si>
  <si>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</si>
  <si>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</si>
  <si>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</si>
  <si>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</si>
  <si>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</si>
  <si>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</si>
  <si>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</si>
  <si>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</si>
  <si>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</si>
  <si>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</si>
  <si>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</si>
  <si>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</si>
  <si>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</si>
  <si>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</si>
  <si>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</si>
  <si>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</si>
  <si>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</si>
  <si>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</si>
  <si>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</si>
  <si>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</si>
  <si>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</si>
  <si>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</si>
  <si>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</si>
  <si>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</si>
  <si>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</si>
  <si>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</si>
  <si>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</si>
  <si>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</si>
  <si>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</si>
  <si>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</si>
  <si>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</si>
  <si>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</si>
  <si>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</si>
  <si>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</si>
  <si>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</si>
  <si>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</si>
  <si>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</si>
  <si>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</si>
  <si>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</si>
  <si>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</si>
  <si>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</si>
  <si>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</si>
  <si>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</si>
  <si>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</si>
  <si>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</si>
  <si>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</si>
  <si>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</si>
  <si>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</si>
  <si>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</si>
  <si>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</si>
  <si>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</si>
  <si>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</si>
  <si>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</si>
  <si>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</si>
  <si>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</si>
  <si>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</si>
  <si>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</si>
  <si>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</si>
  <si>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</si>
  <si>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</si>
  <si>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</si>
  <si>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</si>
  <si>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</si>
  <si>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</si>
  <si>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</si>
  <si>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</si>
  <si>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</si>
  <si>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</si>
  <si>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</si>
  <si>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</si>
  <si>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</si>
  <si>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</si>
  <si>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</si>
  <si>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</si>
  <si>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</si>
  <si>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</si>
  <si>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</si>
  <si>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</si>
  <si>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</si>
  <si>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</si>
  <si>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</si>
  <si>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</si>
  <si>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</si>
  <si>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</si>
  <si>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</si>
  <si>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</si>
  <si>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</si>
  <si>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</si>
  <si>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</si>
  <si>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</si>
  <si>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</si>
  <si>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</si>
  <si>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</si>
  <si>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</si>
  <si>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</si>
  <si>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</si>
  <si>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</si>
  <si>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</si>
  <si>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</si>
  <si>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</si>
  <si>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</si>
  <si>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</si>
  <si>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</si>
  <si>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</si>
  <si>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</si>
  <si>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</si>
  <si>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</si>
  <si>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</si>
  <si>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</si>
  <si>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</si>
  <si>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</si>
  <si>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</si>
  <si>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</si>
  <si>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</si>
  <si>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</si>
  <si>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</si>
  <si>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</si>
  <si>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</si>
  <si>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</si>
  <si>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</si>
  <si>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</si>
  <si>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</si>
  <si>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</si>
  <si>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</si>
  <si>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</si>
  <si>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</si>
  <si>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</si>
  <si>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</si>
  <si>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</si>
  <si>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</si>
  <si>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</si>
  <si>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</si>
  <si>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</si>
  <si>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</si>
  <si>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</si>
  <si>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</si>
  <si>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</si>
  <si>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</si>
  <si>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</si>
  <si>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</si>
  <si>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</si>
  <si>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</si>
  <si>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</si>
  <si>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</si>
  <si>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</si>
  <si>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</si>
  <si>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</si>
  <si>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</si>
  <si>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</si>
  <si>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</si>
  <si>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</si>
  <si>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</si>
  <si>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</si>
  <si>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</si>
  <si>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</si>
  <si>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</si>
  <si>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</si>
  <si>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</si>
  <si>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</si>
  <si>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</si>
  <si>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</si>
  <si>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</si>
  <si>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</si>
  <si>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</si>
  <si>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</si>
  <si>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</si>
  <si>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</si>
  <si>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</si>
  <si>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</si>
  <si>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</si>
  <si>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</si>
  <si>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</si>
  <si>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</si>
  <si>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</si>
  <si>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</si>
  <si>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</si>
  <si>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</si>
  <si>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</si>
  <si>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</si>
  <si>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</si>
  <si>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</si>
  <si>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</si>
  <si>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</si>
  <si>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</si>
  <si>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</si>
  <si>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</si>
  <si>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</si>
  <si>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</si>
  <si>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</si>
  <si>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</si>
  <si>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</si>
  <si>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</si>
  <si>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</si>
  <si>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</si>
  <si>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</si>
  <si>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</si>
  <si>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</si>
  <si>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</si>
  <si>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</si>
  <si>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</si>
  <si>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</si>
  <si>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</si>
  <si>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</si>
  <si>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</si>
  <si>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</si>
  <si>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</si>
  <si>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</si>
  <si>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</si>
  <si>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</si>
  <si>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</si>
  <si>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</si>
  <si>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</si>
  <si>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</si>
  <si>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</si>
  <si>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</si>
  <si>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</si>
  <si>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</si>
  <si>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</si>
  <si>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</si>
  <si>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</si>
  <si>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</si>
  <si>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</si>
  <si>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</si>
  <si>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</si>
  <si>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</si>
  <si>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</si>
  <si>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</si>
  <si>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</si>
  <si>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</si>
  <si>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</si>
  <si>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</si>
  <si>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</si>
  <si>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</si>
  <si>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</si>
  <si>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</si>
  <si>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</si>
  <si>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</si>
  <si>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</si>
  <si>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</si>
  <si>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</si>
  <si>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</si>
  <si>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</si>
  <si>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</si>
  <si>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</si>
  <si>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</si>
  <si>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</si>
  <si>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</si>
  <si>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</si>
  <si>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</si>
  <si>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</si>
  <si>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</si>
  <si>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</si>
  <si>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</si>
  <si>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</si>
  <si>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</si>
  <si>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</si>
  <si>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</si>
  <si>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</si>
  <si>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</si>
  <si>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</si>
  <si>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</si>
  <si>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</si>
  <si>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</si>
  <si>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</si>
  <si>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</si>
  <si>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</si>
  <si>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</si>
  <si>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</si>
  <si>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</si>
  <si>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</si>
  <si>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</si>
  <si>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</si>
  <si>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</si>
  <si>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</si>
  <si>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</si>
  <si>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</si>
  <si>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</si>
  <si>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</si>
  <si>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</si>
  <si>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</si>
  <si>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</si>
  <si>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</si>
  <si>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</si>
  <si>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</si>
  <si>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</si>
  <si>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</si>
  <si>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</si>
  <si>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</si>
  <si>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</si>
  <si>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</si>
  <si>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</si>
  <si>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</si>
  <si>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</si>
  <si>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</si>
  <si>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</si>
  <si>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</si>
  <si>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</si>
  <si>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</si>
  <si>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</si>
  <si>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</si>
  <si>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</si>
  <si>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</si>
  <si>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</si>
  <si>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</si>
  <si>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</si>
  <si>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</si>
  <si>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</si>
  <si>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</si>
  <si>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</si>
  <si>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</si>
  <si>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</si>
  <si>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</si>
  <si>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</si>
  <si>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</si>
  <si>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</si>
  <si>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</si>
  <si>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</si>
  <si>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</si>
  <si>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</si>
  <si>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</si>
  <si>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</si>
  <si>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</si>
  <si>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</si>
  <si>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</si>
  <si>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</si>
  <si>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</si>
  <si>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</si>
  <si>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</si>
  <si>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</si>
  <si>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</si>
  <si>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</si>
  <si>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</si>
  <si>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</si>
  <si>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</si>
  <si>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</si>
  <si>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</si>
  <si>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</si>
  <si>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</si>
  <si>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</si>
  <si>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</si>
  <si>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</si>
  <si>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</si>
  <si>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</si>
  <si>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</si>
  <si>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</si>
  <si>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</si>
  <si>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</si>
  <si>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</si>
  <si>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</si>
  <si>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</si>
  <si>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</si>
  <si>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</si>
  <si>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</si>
  <si>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</si>
  <si>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</si>
  <si>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</si>
  <si>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</si>
  <si>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</si>
  <si>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</si>
  <si>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</si>
  <si>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</si>
  <si>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</si>
  <si>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</si>
  <si>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</si>
  <si>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</si>
  <si>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</si>
  <si>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</si>
  <si>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</si>
  <si>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</si>
  <si>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</si>
  <si>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</si>
  <si>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</si>
  <si>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</si>
  <si>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</si>
  <si>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</si>
  <si>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</si>
  <si>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</si>
  <si>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</si>
  <si>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</si>
  <si>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</si>
  <si>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</si>
  <si>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</si>
  <si>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</si>
  <si>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</si>
  <si>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</si>
  <si>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</si>
  <si>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</si>
  <si>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</si>
  <si>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</si>
  <si>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</si>
  <si>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</si>
  <si>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</si>
  <si>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</si>
  <si>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</si>
  <si>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</si>
  <si>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</si>
  <si>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</si>
  <si>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</si>
  <si>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</si>
  <si>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</si>
  <si>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</si>
  <si>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</si>
  <si>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</si>
  <si>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</si>
  <si>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</si>
  <si>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</si>
  <si>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</si>
  <si>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</si>
  <si>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</si>
  <si>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</si>
  <si>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</si>
  <si>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</si>
  <si>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</si>
  <si>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</si>
  <si>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</si>
  <si>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</si>
  <si>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</si>
  <si>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</si>
  <si>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</si>
  <si>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</si>
  <si>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</si>
  <si>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</si>
  <si>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</si>
  <si>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</si>
  <si>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</si>
  <si>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</si>
  <si>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</si>
  <si>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</si>
  <si>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</si>
  <si>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</si>
  <si>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</si>
  <si>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</si>
  <si>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</si>
  <si>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</si>
  <si>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</si>
  <si>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</si>
  <si>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</si>
  <si>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</si>
  <si>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</si>
  <si>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</si>
  <si>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</si>
  <si>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</si>
  <si>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</si>
  <si>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</si>
  <si>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</si>
  <si>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</si>
  <si>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</si>
  <si>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</si>
  <si>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</si>
  <si>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</si>
  <si>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</si>
  <si>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</si>
  <si>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</si>
  <si>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</si>
  <si>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</si>
  <si>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</si>
  <si>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</si>
  <si>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</si>
  <si>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</si>
  <si>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</si>
  <si>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</si>
  <si>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</si>
  <si>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</si>
  <si>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</si>
  <si>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</si>
  <si>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</si>
  <si>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</si>
  <si>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</si>
  <si>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</si>
  <si>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</si>
  <si>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</si>
  <si>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</si>
  <si>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</si>
  <si>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</si>
  <si>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</si>
  <si>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</si>
  <si>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</si>
  <si>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</si>
  <si>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</si>
  <si>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</si>
  <si>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</si>
  <si>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</si>
  <si>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</si>
  <si>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</si>
  <si>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</si>
  <si>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</si>
  <si>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</si>
  <si>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</si>
  <si>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</si>
  <si>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</si>
  <si>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</si>
  <si>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</si>
  <si>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</si>
  <si>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</si>
  <si>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</si>
  <si>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</si>
  <si>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</si>
  <si>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</si>
  <si>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</si>
  <si>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</si>
  <si>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</si>
  <si>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</si>
  <si>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</si>
  <si>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</si>
  <si>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</si>
  <si>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</si>
  <si>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</si>
  <si>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</si>
  <si>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</si>
  <si>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</si>
  <si>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</si>
  <si>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</si>
  <si>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</si>
  <si>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</si>
  <si>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</si>
  <si>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</si>
  <si>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</si>
  <si>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</si>
  <si>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</si>
  <si>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</si>
  <si>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</si>
  <si>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</si>
  <si>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</si>
  <si>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</si>
  <si>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</si>
  <si>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</si>
  <si>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</si>
  <si>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</si>
  <si>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</si>
  <si>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</si>
  <si>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</si>
  <si>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</si>
  <si>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</si>
  <si>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</si>
  <si>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</si>
  <si>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</si>
  <si>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</si>
  <si>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</si>
  <si>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</si>
  <si>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</si>
  <si>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</si>
  <si>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</si>
  <si>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</si>
  <si>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</si>
  <si>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</si>
  <si>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</si>
  <si>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</si>
  <si>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</si>
  <si>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</si>
  <si>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</si>
  <si>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</si>
  <si>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</si>
  <si>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</si>
  <si>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</si>
  <si>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</si>
  <si>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</si>
  <si>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</si>
  <si>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</si>
  <si>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</si>
  <si>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</si>
  <si>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</si>
  <si>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</si>
  <si>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</si>
  <si>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</si>
  <si>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</si>
  <si>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</si>
  <si>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</si>
  <si>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</si>
  <si>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</si>
  <si>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</si>
  <si>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</si>
  <si>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</si>
  <si>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</si>
  <si>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</si>
  <si>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</si>
  <si>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</si>
  <si>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</si>
  <si>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</si>
  <si>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</si>
  <si>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</si>
  <si>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</si>
  <si>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</si>
  <si>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</si>
  <si>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</si>
  <si>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</si>
  <si>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</si>
  <si>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</si>
  <si>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</si>
  <si>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</si>
  <si>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</si>
  <si>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</si>
  <si>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</si>
  <si>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</si>
  <si>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</si>
  <si>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</si>
  <si>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</si>
  <si>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</si>
  <si>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</si>
  <si>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</si>
  <si>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</si>
  <si>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</si>
  <si>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</si>
  <si>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</si>
  <si>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</si>
  <si>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</si>
  <si>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</si>
  <si>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</si>
  <si>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</si>
  <si>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</si>
  <si>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</si>
  <si>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</si>
  <si>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</si>
  <si>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</si>
  <si>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</si>
  <si>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</si>
  <si>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</si>
  <si>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</si>
  <si>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</si>
  <si>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</si>
  <si>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</si>
  <si>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</si>
  <si>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</si>
  <si>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</si>
  <si>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</si>
  <si>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</si>
  <si>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</si>
  <si>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</si>
  <si>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</si>
  <si>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</si>
  <si>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</si>
  <si>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</si>
  <si>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</si>
  <si>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</si>
  <si>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</si>
  <si>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</si>
  <si>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</si>
  <si>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</si>
  <si>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</si>
  <si>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</si>
  <si>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</si>
  <si>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</si>
  <si>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</si>
  <si>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</si>
  <si>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</si>
  <si>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</si>
  <si>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</si>
  <si>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</si>
  <si>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</si>
  <si>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</si>
  <si>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</si>
  <si>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</si>
  <si>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</si>
  <si>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</si>
  <si>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</si>
  <si>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</si>
  <si>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</si>
  <si>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</si>
  <si>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</si>
  <si>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</si>
  <si>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</si>
  <si>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</si>
  <si>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</si>
  <si>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</si>
  <si>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</si>
  <si>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</si>
  <si>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</si>
  <si>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</si>
  <si>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</si>
  <si>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</si>
  <si>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</si>
  <si>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</si>
  <si>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</si>
  <si>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</si>
  <si>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</si>
  <si>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</si>
  <si>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</si>
  <si>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</si>
  <si>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</si>
  <si>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</si>
  <si>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</si>
  <si>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</si>
  <si>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</si>
  <si>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</si>
  <si>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</si>
  <si>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</si>
  <si>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</si>
  <si>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</si>
  <si>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</si>
  <si>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</si>
  <si>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</si>
  <si>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</si>
  <si>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</si>
  <si>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</si>
  <si>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</si>
  <si>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</si>
  <si>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</si>
  <si>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</si>
  <si>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</si>
  <si>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</si>
  <si>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</si>
  <si>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</si>
  <si>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</si>
  <si>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</si>
  <si>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</si>
  <si>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</si>
  <si>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</si>
  <si>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</si>
  <si>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</si>
  <si>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</si>
  <si>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</si>
  <si>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</si>
  <si>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</si>
  <si>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</si>
  <si>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</si>
  <si>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</si>
  <si>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</si>
  <si>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</si>
  <si>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</si>
  <si>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</si>
  <si>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</si>
  <si>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</si>
  <si>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</si>
  <si>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</si>
  <si>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</si>
  <si>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</si>
  <si>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</si>
  <si>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</si>
  <si>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</si>
  <si>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</si>
  <si>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</si>
  <si>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</si>
  <si>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</si>
  <si>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</si>
  <si>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</si>
  <si>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</si>
  <si>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</si>
  <si>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</si>
  <si>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</si>
  <si>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</si>
  <si>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</si>
  <si>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</si>
  <si>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</si>
  <si>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</si>
  <si>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</si>
  <si>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</si>
  <si>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</si>
  <si>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</si>
  <si>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</si>
  <si>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</si>
  <si>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</si>
  <si>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</si>
  <si>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</si>
  <si>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</si>
  <si>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</si>
  <si>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</si>
  <si>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</si>
  <si>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</si>
  <si>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</si>
  <si>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</si>
  <si>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</si>
  <si>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</si>
  <si>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</si>
  <si>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</si>
  <si>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</si>
  <si>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</si>
  <si>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</si>
  <si>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</si>
  <si>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</si>
  <si>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</si>
  <si>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</si>
  <si>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</si>
  <si>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</si>
  <si>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</si>
  <si>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</si>
  <si>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</si>
  <si>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</si>
  <si>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</si>
  <si>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</si>
  <si>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</si>
  <si>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</si>
  <si>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</si>
  <si>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</si>
  <si>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</si>
  <si>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</si>
  <si>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</si>
  <si>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</si>
  <si>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</si>
  <si>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</si>
  <si>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</si>
  <si>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</si>
  <si>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</si>
  <si>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</si>
  <si>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</si>
  <si>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</si>
  <si>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</si>
  <si>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</si>
  <si>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</si>
  <si>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</si>
  <si>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</si>
  <si>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</si>
  <si>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</si>
  <si>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</si>
  <si>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</si>
  <si>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</si>
  <si>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</si>
  <si>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</si>
  <si>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</si>
  <si>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</si>
  <si>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</si>
  <si>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</si>
  <si>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</si>
  <si>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</si>
  <si>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</si>
  <si>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</si>
  <si>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</si>
  <si>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</si>
  <si>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</si>
  <si>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</si>
  <si>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</si>
  <si>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</si>
  <si>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</si>
  <si>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</si>
  <si>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</si>
  <si>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</si>
  <si>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</si>
  <si>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</si>
  <si>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</si>
  <si>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</si>
  <si>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</si>
  <si>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</si>
  <si>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</si>
  <si>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</si>
  <si>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</si>
  <si>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</si>
  <si>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</si>
  <si>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</si>
  <si>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</si>
  <si>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</si>
  <si>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</si>
  <si>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</si>
  <si>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</si>
  <si>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</si>
  <si>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</si>
  <si>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</si>
  <si>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</si>
  <si>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</si>
  <si>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</si>
  <si>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</si>
  <si>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</si>
  <si>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</si>
  <si>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</si>
  <si>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</si>
  <si>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</si>
  <si>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</si>
  <si>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</si>
  <si>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</si>
  <si>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</si>
  <si>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</si>
  <si>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</si>
  <si>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</si>
  <si>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</si>
  <si>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</si>
  <si>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</si>
  <si>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</si>
  <si>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</si>
  <si>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</si>
  <si>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</si>
  <si>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</si>
  <si>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</si>
  <si>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</si>
  <si>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</si>
  <si>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</si>
  <si>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</si>
  <si>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</si>
  <si>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</si>
  <si>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</si>
  <si>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</si>
  <si>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</si>
  <si>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</si>
  <si>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</si>
  <si>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</si>
  <si>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</si>
  <si>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</si>
  <si>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</si>
  <si>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</si>
  <si>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</si>
  <si>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</si>
  <si>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</si>
  <si>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</si>
  <si>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</si>
  <si>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</si>
  <si>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</si>
  <si>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</si>
  <si>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</si>
  <si>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</si>
  <si>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</si>
  <si>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</si>
  <si>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</si>
  <si>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</si>
  <si>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</si>
  <si>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</si>
  <si>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</si>
  <si>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</si>
  <si>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</si>
  <si>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</si>
  <si>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</si>
  <si>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</si>
  <si>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</si>
  <si>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</si>
  <si>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</si>
  <si>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</si>
  <si>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</si>
  <si>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</si>
  <si>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</si>
  <si>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</si>
  <si>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</si>
  <si>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</si>
  <si>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</si>
  <si>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</si>
  <si>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</si>
  <si>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</si>
  <si>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</si>
  <si>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</si>
  <si>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</si>
  <si>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</si>
  <si>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</si>
  <si>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</si>
  <si>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</si>
  <si>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</si>
  <si>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</si>
  <si>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</si>
  <si>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</si>
  <si>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</si>
  <si>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</si>
  <si>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</si>
  <si>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</si>
  <si>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</si>
  <si>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</si>
  <si>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</si>
  <si>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</si>
  <si>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</si>
  <si>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</si>
  <si>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</si>
  <si>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</si>
  <si>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</si>
  <si>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</si>
  <si>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</si>
  <si>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</si>
  <si>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</si>
  <si>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</si>
  <si>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</si>
  <si>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</si>
  <si>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</si>
  <si>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</si>
  <si>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</si>
  <si>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</si>
  <si>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</si>
  <si>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</si>
  <si>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</si>
  <si>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</si>
  <si>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</si>
  <si>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</si>
  <si>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</si>
  <si>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</si>
  <si>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</si>
  <si>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</si>
  <si>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</si>
  <si>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</si>
  <si>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</si>
  <si>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</si>
  <si>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</si>
  <si>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</si>
  <si>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</si>
  <si>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</si>
  <si>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</si>
  <si>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</si>
  <si>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</si>
  <si>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</si>
  <si>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</si>
  <si>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</si>
  <si>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</si>
  <si>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</si>
  <si>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</si>
  <si>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</si>
  <si>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</si>
  <si>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</si>
  <si>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</si>
  <si>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</si>
  <si>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</si>
  <si>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</si>
  <si>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</si>
  <si>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</si>
  <si>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</si>
  <si>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</si>
  <si>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</si>
  <si>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</si>
  <si>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</si>
  <si>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</si>
  <si>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</si>
  <si>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</si>
  <si>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</si>
  <si>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</si>
  <si>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</si>
  <si>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</si>
  <si>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</si>
  <si>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</si>
  <si>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</si>
  <si>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</si>
  <si>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</si>
  <si>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</si>
  <si>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</si>
  <si>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</si>
  <si>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</si>
  <si>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</si>
  <si>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</si>
  <si>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</si>
  <si>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</si>
  <si>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</si>
  <si>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</si>
  <si>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</si>
  <si>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</si>
  <si>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</si>
  <si>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</si>
  <si>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</si>
  <si>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</si>
  <si>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</si>
  <si>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</si>
  <si>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</si>
  <si>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</si>
  <si>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</si>
  <si>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</si>
  <si>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</si>
  <si>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</si>
  <si>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</si>
  <si>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</si>
  <si>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</si>
  <si>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</si>
  <si>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</si>
  <si>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</si>
  <si>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</si>
  <si>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</si>
  <si>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</si>
  <si>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</si>
  <si>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</si>
  <si>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</si>
  <si>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</si>
  <si>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</si>
  <si>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</si>
  <si>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</si>
  <si>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</si>
  <si>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</si>
  <si>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</si>
  <si>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</si>
  <si>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</si>
  <si>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</si>
  <si>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</si>
  <si>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</si>
  <si>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</si>
  <si>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</si>
  <si>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</si>
  <si>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</si>
  <si>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</si>
  <si>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</si>
  <si>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</si>
  <si>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</si>
  <si>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</si>
  <si>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</si>
  <si>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</si>
  <si>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</si>
  <si>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</si>
  <si>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</si>
  <si>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</si>
  <si>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</si>
  <si>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</si>
  <si>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</si>
  <si>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</si>
  <si>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</si>
  <si>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</si>
  <si>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</si>
  <si>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</si>
  <si>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</si>
  <si>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</si>
  <si>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</si>
  <si>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</si>
  <si>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</si>
  <si>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</si>
  <si>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</si>
  <si>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</si>
  <si>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</si>
  <si>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</si>
  <si>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</si>
  <si>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</si>
  <si>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</si>
  <si>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</si>
  <si>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</si>
  <si>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</si>
  <si>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</si>
  <si>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</si>
  <si>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</si>
  <si>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</si>
  <si>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</si>
  <si>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</si>
  <si>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</si>
  <si>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</si>
  <si>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</si>
  <si>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</si>
  <si>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</si>
  <si>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</si>
  <si>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</si>
  <si>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</si>
  <si>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</si>
  <si>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</si>
  <si>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</si>
  <si>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</si>
  <si>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</si>
  <si>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</si>
  <si>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</si>
  <si>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</si>
  <si>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</si>
  <si>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</si>
  <si>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</si>
  <si>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</si>
  <si>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</si>
  <si>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</si>
  <si>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</si>
  <si>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</si>
  <si>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</si>
  <si>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</si>
  <si>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</si>
  <si>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</si>
  <si>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</si>
  <si>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</si>
  <si>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</si>
  <si>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</si>
  <si>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</si>
  <si>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</si>
  <si>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</si>
  <si>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</si>
  <si>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</si>
  <si>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</si>
  <si>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</si>
  <si>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</si>
  <si>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</si>
  <si>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</si>
  <si>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</si>
  <si>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</si>
  <si>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</si>
  <si>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</si>
  <si>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</si>
  <si>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</si>
  <si>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</si>
  <si>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</si>
  <si>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</si>
  <si>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</si>
  <si>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</si>
  <si>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</si>
  <si>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</si>
  <si>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</si>
  <si>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</si>
  <si>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</si>
  <si>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</si>
  <si>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</si>
  <si>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</si>
  <si>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</si>
  <si>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</si>
  <si>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</si>
  <si>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</si>
  <si>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</si>
  <si>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</si>
  <si>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</si>
  <si>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</si>
  <si>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</si>
  <si>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</si>
  <si>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</si>
  <si>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</si>
  <si>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</si>
  <si>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</si>
  <si>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</si>
  <si>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</si>
  <si>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</si>
  <si>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</si>
  <si>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</si>
  <si>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</si>
  <si>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</si>
  <si>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</si>
  <si>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</si>
  <si>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</si>
  <si>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</si>
  <si>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</si>
  <si>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</si>
  <si>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</si>
  <si>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</si>
  <si>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</si>
  <si>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</si>
  <si>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</si>
  <si>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</si>
  <si>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</si>
  <si>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</si>
  <si>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</si>
  <si>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</si>
  <si>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</si>
  <si>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</si>
  <si>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</si>
  <si>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</si>
  <si>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</si>
  <si>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</si>
  <si>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</si>
  <si>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</si>
  <si>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</si>
  <si>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</si>
  <si>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</si>
  <si>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</si>
  <si>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</si>
  <si>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</si>
  <si>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</si>
  <si>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</si>
  <si>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</si>
  <si>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</si>
  <si>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</si>
  <si>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</si>
  <si>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</si>
  <si>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</si>
  <si>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</si>
  <si>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</si>
  <si>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</si>
  <si>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</si>
  <si>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</si>
  <si>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</si>
  <si>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</si>
  <si>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</si>
  <si>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</si>
  <si>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</si>
  <si>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</si>
  <si>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</si>
  <si>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</si>
  <si>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</si>
  <si>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</si>
  <si>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</si>
  <si>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</si>
  <si>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</si>
  <si>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</si>
  <si>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</si>
  <si>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</si>
  <si>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</si>
  <si>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</si>
  <si>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</si>
  <si>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</si>
  <si>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</si>
  <si>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</si>
  <si>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</si>
  <si>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</si>
  <si>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</si>
  <si>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</si>
  <si>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</si>
  <si>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</si>
  <si>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</si>
  <si>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</si>
  <si>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</si>
  <si>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</si>
  <si>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</si>
  <si>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</si>
  <si>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</si>
  <si>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</si>
  <si>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</si>
  <si>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</si>
  <si>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</si>
  <si>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</si>
  <si>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</si>
  <si>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</si>
  <si>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</si>
  <si>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</si>
  <si>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</si>
  <si>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</si>
  <si>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</si>
  <si>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</si>
  <si>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</si>
  <si>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</si>
  <si>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</si>
  <si>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</si>
  <si>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</si>
  <si>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</si>
  <si>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</si>
  <si>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</si>
  <si>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</si>
  <si>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</si>
  <si>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</si>
  <si>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</si>
  <si>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</si>
  <si>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</si>
  <si>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</si>
  <si>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</si>
  <si>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</si>
  <si>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</si>
  <si>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</si>
  <si>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</si>
  <si>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</si>
  <si>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</si>
  <si>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</si>
  <si>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</si>
  <si>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</si>
  <si>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</si>
  <si>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</si>
  <si>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</si>
  <si>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</si>
  <si>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</si>
  <si>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</si>
  <si>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</si>
  <si>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</si>
  <si>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</si>
  <si>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</si>
  <si>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</si>
  <si>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</si>
  <si>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</si>
  <si>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</si>
  <si>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</si>
  <si>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</si>
  <si>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</si>
  <si>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</si>
  <si>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</si>
  <si>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</si>
  <si>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</si>
  <si>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</si>
  <si>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</si>
  <si>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</si>
  <si>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</si>
  <si>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</si>
  <si>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</si>
  <si>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</si>
  <si>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</si>
  <si>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</si>
  <si>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</si>
  <si>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</si>
  <si>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</si>
  <si>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</si>
  <si>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</si>
  <si>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</si>
  <si>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</si>
  <si>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</si>
  <si>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</si>
  <si>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</si>
  <si>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</si>
  <si>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</si>
  <si>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</si>
  <si>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</si>
  <si>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</si>
  <si>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</si>
  <si>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</si>
  <si>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</si>
  <si>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</si>
  <si>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</si>
  <si>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</si>
  <si>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</si>
  <si>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</si>
  <si>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</si>
  <si>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</si>
  <si>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</si>
  <si>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</si>
  <si>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</si>
  <si>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</si>
  <si>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</si>
  <si>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</si>
  <si>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</si>
  <si>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</si>
  <si>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</si>
  <si>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</si>
  <si>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</si>
  <si>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</si>
  <si>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</si>
  <si>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</si>
  <si>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</si>
  <si>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</si>
  <si>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</si>
  <si>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</si>
  <si>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</si>
  <si>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</si>
  <si>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</si>
  <si>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</si>
  <si>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</si>
  <si>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</si>
  <si>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</si>
  <si>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</si>
  <si>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</si>
  <si>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</si>
  <si>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</si>
  <si>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</si>
  <si>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</si>
  <si>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</si>
  <si>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</si>
  <si>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</si>
  <si>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</si>
  <si>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</si>
  <si>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</si>
  <si>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</si>
  <si>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</si>
  <si>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</si>
  <si>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</si>
  <si>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</si>
  <si>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</si>
  <si>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</si>
  <si>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</si>
  <si>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</si>
  <si>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</si>
  <si>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</si>
  <si>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</si>
  <si>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</si>
  <si>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</si>
  <si>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</si>
  <si>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</si>
  <si>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</si>
  <si>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</si>
  <si>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</si>
  <si>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</si>
  <si>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</si>
  <si>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</si>
  <si>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</si>
  <si>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</si>
  <si>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</si>
  <si>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</si>
  <si>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</si>
  <si>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</si>
  <si>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</si>
  <si>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</si>
  <si>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</si>
  <si>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</si>
  <si>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</si>
  <si>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</si>
  <si>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</si>
  <si>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</si>
  <si>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</si>
  <si>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</si>
  <si>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</si>
  <si>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</si>
  <si>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</si>
  <si>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</si>
  <si>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</si>
  <si>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</si>
  <si>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</si>
  <si>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</si>
  <si>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</si>
  <si>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</si>
  <si>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</si>
  <si>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</si>
  <si>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</si>
  <si>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</si>
  <si>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</si>
  <si>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</si>
  <si>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</si>
  <si>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</si>
  <si>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</si>
  <si>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</si>
  <si>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</si>
  <si>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</si>
  <si>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</si>
  <si>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</si>
  <si>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</si>
  <si>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</si>
  <si>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</si>
  <si>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</si>
  <si>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</si>
  <si>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</si>
  <si>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</si>
  <si>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</si>
  <si>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</si>
  <si>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</si>
  <si>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</si>
  <si>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</si>
  <si>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</si>
  <si>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</si>
  <si>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</si>
  <si>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</si>
  <si>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</si>
  <si>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</si>
  <si>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</si>
  <si>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</si>
  <si>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</si>
  <si>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</si>
  <si>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</si>
  <si>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</si>
  <si>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</si>
  <si>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</si>
  <si>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</si>
  <si>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</si>
  <si>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</si>
  <si>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</si>
  <si>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</si>
  <si>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</si>
  <si>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</si>
  <si>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</si>
  <si>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</si>
  <si>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</si>
  <si>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</si>
  <si>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</si>
  <si>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</si>
  <si>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</si>
  <si>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</si>
  <si>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</si>
  <si>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</si>
  <si>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</si>
  <si>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</si>
  <si>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</si>
  <si>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</si>
  <si>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</si>
  <si>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</si>
  <si>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</si>
  <si>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</si>
  <si>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</si>
  <si>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</si>
  <si>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</si>
  <si>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</si>
  <si>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</si>
  <si>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</si>
  <si>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</si>
  <si>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</si>
  <si>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</si>
  <si>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</si>
  <si>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</si>
  <si>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</si>
  <si>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</si>
  <si>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</si>
  <si>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</si>
  <si>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</si>
  <si>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</si>
  <si>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</si>
  <si>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</si>
  <si>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</si>
  <si>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</si>
  <si>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</si>
  <si>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</si>
  <si>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</si>
  <si>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</si>
  <si>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</si>
  <si>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</si>
  <si>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</si>
  <si>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</si>
  <si>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</si>
  <si>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</si>
  <si>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</si>
  <si>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</si>
  <si>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</si>
  <si>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</si>
  <si>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</si>
  <si>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</si>
  <si>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</si>
  <si>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</si>
  <si>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</si>
  <si>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</si>
  <si>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</si>
  <si>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</si>
  <si>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</si>
  <si>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</si>
  <si>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</si>
  <si>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</si>
  <si>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</si>
  <si>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</si>
  <si>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</si>
  <si>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</si>
  <si>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</si>
  <si>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</si>
  <si>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</si>
  <si>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</si>
  <si>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</si>
  <si>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</si>
  <si>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</si>
  <si>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</si>
  <si>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</si>
  <si>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</si>
  <si>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</si>
  <si>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</si>
  <si>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</si>
  <si>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</si>
  <si>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</si>
  <si>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</si>
  <si>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</si>
  <si>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</si>
  <si>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</si>
  <si>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</si>
  <si>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</si>
  <si>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</si>
  <si>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</si>
  <si>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</si>
  <si>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</si>
  <si>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</si>
  <si>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</si>
  <si>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</si>
  <si>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</si>
  <si>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</si>
  <si>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</si>
  <si>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</si>
  <si>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</si>
  <si>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</si>
  <si>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</si>
  <si>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</si>
  <si>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</si>
  <si>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</si>
  <si>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</si>
  <si>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</si>
  <si>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</si>
  <si>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</si>
  <si>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</si>
  <si>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</si>
  <si>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</si>
  <si>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</si>
  <si>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</si>
  <si>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</si>
  <si>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</si>
  <si>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</si>
  <si>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</si>
  <si>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</si>
  <si>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</si>
  <si>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</si>
  <si>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</si>
  <si>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</si>
  <si>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</si>
  <si>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</si>
  <si>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</si>
  <si>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</si>
  <si>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</si>
  <si>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</si>
  <si>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</si>
  <si>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</si>
  <si>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</si>
  <si>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</si>
  <si>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</si>
  <si>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</si>
  <si>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</si>
  <si>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</si>
  <si>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</si>
  <si>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</si>
  <si>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</si>
  <si>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</si>
  <si>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</si>
  <si>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</si>
  <si>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</si>
  <si>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</si>
  <si>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</si>
  <si>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</si>
  <si>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</si>
  <si>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</si>
  <si>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</si>
  <si>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</si>
  <si>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</si>
  <si>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</si>
  <si>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</si>
  <si>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</si>
  <si>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</si>
  <si>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</si>
  <si>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</si>
  <si>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</si>
  <si>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</si>
  <si>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</si>
  <si>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</si>
  <si>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</si>
  <si>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</si>
  <si>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</si>
  <si>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</si>
  <si>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</si>
  <si>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</si>
  <si>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</si>
  <si>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</si>
  <si>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</si>
  <si>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</si>
  <si>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</si>
  <si>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</si>
  <si>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</si>
  <si>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</si>
  <si>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</si>
  <si>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</si>
  <si>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</si>
  <si>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</si>
  <si>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</si>
  <si>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</si>
  <si>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</si>
  <si>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</si>
  <si>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</si>
  <si>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</si>
  <si>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</si>
  <si>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</si>
  <si>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</si>
  <si>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</si>
  <si>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</si>
  <si>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</si>
  <si>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</si>
  <si>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</si>
  <si>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</si>
  <si>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</si>
  <si>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</si>
  <si>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</si>
  <si>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</si>
  <si>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</si>
  <si>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</si>
  <si>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</si>
  <si>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</si>
  <si>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</si>
  <si>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</si>
  <si>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</si>
  <si>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</si>
  <si>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</si>
  <si>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</si>
  <si>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</si>
  <si>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</si>
  <si>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</si>
  <si>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</si>
  <si>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</si>
  <si>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</si>
  <si>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</si>
  <si>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</si>
  <si>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</si>
  <si>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</si>
  <si>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</si>
  <si>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</si>
  <si>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</si>
  <si>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</si>
  <si>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</si>
  <si>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</si>
  <si>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</si>
  <si>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</si>
  <si>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</si>
  <si>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</si>
  <si>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</si>
  <si>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</si>
  <si>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</si>
  <si>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</si>
  <si>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</si>
  <si>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</si>
  <si>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</si>
  <si>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</si>
  <si>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</si>
  <si>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</si>
  <si>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</si>
  <si>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</si>
  <si>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</si>
  <si>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</si>
  <si>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</si>
  <si>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</si>
  <si>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</si>
  <si>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</si>
  <si>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</si>
  <si>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</si>
  <si>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</si>
  <si>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</si>
  <si>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</si>
  <si>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</si>
  <si>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</si>
  <si>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</si>
  <si>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</si>
  <si>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</si>
  <si>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</si>
  <si>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</si>
  <si>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</si>
  <si>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</si>
  <si>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</si>
  <si>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</si>
  <si>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</si>
  <si>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</si>
  <si>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</si>
  <si>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</si>
  <si>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</si>
  <si>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</si>
  <si>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</si>
  <si>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</si>
  <si>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</si>
  <si>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</si>
  <si>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</si>
  <si>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</si>
  <si>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</si>
  <si>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</si>
  <si>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</si>
  <si>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</si>
  <si>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</si>
  <si>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</si>
  <si>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</si>
  <si>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</si>
  <si>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</si>
  <si>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</si>
  <si>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</si>
  <si>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</si>
  <si>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</si>
  <si>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</si>
  <si>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</si>
  <si>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</si>
  <si>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</si>
  <si>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</si>
  <si>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</si>
  <si>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</si>
  <si>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</si>
  <si>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</si>
  <si>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</si>
  <si>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</si>
  <si>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</si>
  <si>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</si>
  <si>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</si>
  <si>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</si>
  <si>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</si>
  <si>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</si>
  <si>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</si>
  <si>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</si>
  <si>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</si>
  <si>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</si>
  <si>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</si>
  <si>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</si>
  <si>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</si>
  <si>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</si>
  <si>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</si>
  <si>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</si>
  <si>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</si>
  <si>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</si>
  <si>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</si>
  <si>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</si>
  <si>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</si>
  <si>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</si>
  <si>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</si>
  <si>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</si>
  <si>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</si>
  <si>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</si>
  <si>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</si>
  <si>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</si>
  <si>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</si>
  <si>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</si>
  <si>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</si>
  <si>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</si>
  <si>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</si>
  <si>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</si>
  <si>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</si>
  <si>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</si>
  <si>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</si>
  <si>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</si>
  <si>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</si>
  <si>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</si>
  <si>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</si>
  <si>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</si>
  <si>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</si>
  <si>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</si>
  <si>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</si>
  <si>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</si>
  <si>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</si>
  <si>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</si>
  <si>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</si>
  <si>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</si>
  <si>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</si>
  <si>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</si>
  <si>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</si>
  <si>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</si>
  <si>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</si>
  <si>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</si>
  <si>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</si>
  <si>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</si>
  <si>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</si>
  <si>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</si>
  <si>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</si>
  <si>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</si>
  <si>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</si>
  <si>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</si>
  <si>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</si>
  <si>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</si>
  <si>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</si>
  <si>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</si>
  <si>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</si>
  <si>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</si>
  <si>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</si>
  <si>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</si>
  <si>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</si>
  <si>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</si>
  <si>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</si>
  <si>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</si>
  <si>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</si>
  <si>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</si>
  <si>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</si>
  <si>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</si>
  <si>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</si>
  <si>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</si>
  <si>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</si>
  <si>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</si>
  <si>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</si>
  <si>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</si>
  <si>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</si>
  <si>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</si>
  <si>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</si>
  <si>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</si>
  <si>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</si>
  <si>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</si>
  <si>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</si>
  <si>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</si>
  <si>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</si>
  <si>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</si>
  <si>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</si>
  <si>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</si>
  <si>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</si>
  <si>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</si>
  <si>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</si>
  <si>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</si>
  <si>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</si>
  <si>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</si>
  <si>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</si>
  <si>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</si>
  <si>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</si>
  <si>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</si>
  <si>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</si>
  <si>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</si>
  <si>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</si>
  <si>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</si>
  <si>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</si>
  <si>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</si>
  <si>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</si>
  <si>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</si>
  <si>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</si>
  <si>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</si>
  <si>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</si>
  <si>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</si>
  <si>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</si>
  <si>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</si>
  <si>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</si>
  <si>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</si>
  <si>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</si>
  <si>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</si>
  <si>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</si>
  <si>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</si>
  <si>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</si>
  <si>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</si>
  <si>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</si>
  <si>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</si>
  <si>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</si>
  <si>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</si>
  <si>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</si>
  <si>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</si>
  <si>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</si>
  <si>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</si>
  <si>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</si>
  <si>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</si>
  <si>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</si>
  <si>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</si>
  <si>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</si>
  <si>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</si>
  <si>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</si>
  <si>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</si>
  <si>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</si>
  <si>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</si>
  <si>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</si>
  <si>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</si>
  <si>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</si>
  <si>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</si>
  <si>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</si>
  <si>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</si>
  <si>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</si>
  <si>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</si>
  <si>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</si>
  <si>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</si>
  <si>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</si>
  <si>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</si>
  <si>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</si>
  <si>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</si>
  <si>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</si>
  <si>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</si>
  <si>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</si>
  <si>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</si>
  <si>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</si>
  <si>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</si>
  <si>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</si>
  <si>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</si>
  <si>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</si>
  <si>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</si>
  <si>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</si>
  <si>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</si>
  <si>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</si>
  <si>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</si>
  <si>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</si>
  <si>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</si>
  <si>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</si>
  <si>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</si>
  <si>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</si>
  <si>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</si>
  <si>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</si>
  <si>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</si>
  <si>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</si>
  <si>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</si>
  <si>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</si>
  <si>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</si>
  <si>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</si>
  <si>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</si>
  <si>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</si>
  <si>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</si>
  <si>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</si>
  <si>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</si>
  <si>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</si>
  <si>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</si>
  <si>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</si>
  <si>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</si>
  <si>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</si>
  <si>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</si>
  <si>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</si>
  <si>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</si>
  <si>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</si>
  <si>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</si>
  <si>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</si>
  <si>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</si>
  <si>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</si>
  <si>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</si>
  <si>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</si>
  <si>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</si>
  <si>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</si>
  <si>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</si>
  <si>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</si>
  <si>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</si>
  <si>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</si>
  <si>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</si>
  <si>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</si>
  <si>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</si>
  <si>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</si>
  <si>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</si>
  <si>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</si>
  <si>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</si>
  <si>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</si>
  <si>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</si>
  <si>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</si>
  <si>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</si>
  <si>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</si>
  <si>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</si>
  <si>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</si>
  <si>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</si>
  <si>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</si>
  <si>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</si>
  <si>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</si>
  <si>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</si>
  <si>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</si>
  <si>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</si>
  <si>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</si>
  <si>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</si>
  <si>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</si>
  <si>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</si>
  <si>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</si>
  <si>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</si>
  <si>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</si>
  <si>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</si>
  <si>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</si>
  <si>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</si>
  <si>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</si>
  <si>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</si>
  <si>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</si>
  <si>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</si>
  <si>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</si>
  <si>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</si>
  <si>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</si>
  <si>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</si>
  <si>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</si>
  <si>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</si>
  <si>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</si>
  <si>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</si>
  <si>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</si>
  <si>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</si>
  <si>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</si>
  <si>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</si>
  <si>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</si>
  <si>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</si>
  <si>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</si>
  <si>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</si>
  <si>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</si>
  <si>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</si>
  <si>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</si>
  <si>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</si>
  <si>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</si>
  <si>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</si>
  <si>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</si>
  <si>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</si>
  <si>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</si>
  <si>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</si>
  <si>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</si>
  <si>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</si>
  <si>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</si>
  <si>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</si>
  <si>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</si>
  <si>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</si>
  <si>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</si>
  <si>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</si>
  <si>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</si>
  <si>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</si>
  <si>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</si>
  <si>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</si>
  <si>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</si>
  <si>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</si>
  <si>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</si>
  <si>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</si>
  <si>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</si>
  <si>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</si>
  <si>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</si>
  <si>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</si>
  <si>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</si>
  <si>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</si>
  <si>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</si>
  <si>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</si>
  <si>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</si>
  <si>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</si>
  <si>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</si>
  <si>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</si>
  <si>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</si>
  <si>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</si>
  <si>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</si>
  <si>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</si>
  <si>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</si>
  <si>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</si>
  <si>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</si>
  <si>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</si>
  <si>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</si>
  <si>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</si>
  <si>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</si>
  <si>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</si>
  <si>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</si>
  <si>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</si>
  <si>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</si>
  <si>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</si>
  <si>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</si>
  <si>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</si>
  <si>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</si>
  <si>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</si>
  <si>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</si>
  <si>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</si>
  <si>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</si>
  <si>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</si>
  <si>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</si>
  <si>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</si>
  <si>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</si>
  <si>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</si>
  <si>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</si>
  <si>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</si>
  <si>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</si>
  <si>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</si>
  <si>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</si>
  <si>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</si>
  <si>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</si>
  <si>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</si>
  <si>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</si>
  <si>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</si>
  <si>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</si>
  <si>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</si>
  <si>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</si>
  <si>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</si>
  <si>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</si>
  <si>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</si>
  <si>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</si>
  <si>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</si>
  <si>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</si>
  <si>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</si>
  <si>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</si>
  <si>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</si>
  <si>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</si>
  <si>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</si>
  <si>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</si>
  <si>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</si>
  <si>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</si>
  <si>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</si>
  <si>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</si>
  <si>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</si>
  <si>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</si>
  <si>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</si>
  <si>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</si>
  <si>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</si>
  <si>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</si>
  <si>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</si>
  <si>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</si>
  <si>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</si>
  <si>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</si>
  <si>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</si>
  <si>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</si>
  <si>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</si>
  <si>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</si>
  <si>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</si>
  <si>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</si>
  <si>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</si>
  <si>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</si>
  <si>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</si>
  <si>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</si>
  <si>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</si>
  <si>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</si>
  <si>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</si>
  <si>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</si>
  <si>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</si>
  <si>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</si>
  <si>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</si>
  <si>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</si>
  <si>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</si>
  <si>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</si>
  <si>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</si>
  <si>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</si>
  <si>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</si>
  <si>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</si>
  <si>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</si>
  <si>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</si>
  <si>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</si>
  <si>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</si>
  <si>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</si>
  <si>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</si>
  <si>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</si>
  <si>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</si>
  <si>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</si>
  <si>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</si>
  <si>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</si>
  <si>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</si>
  <si>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</si>
  <si>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</si>
  <si>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</si>
  <si>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</si>
  <si>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</si>
  <si>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</si>
  <si>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</si>
  <si>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</si>
  <si>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</si>
  <si>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</si>
  <si>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</si>
  <si>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</si>
  <si>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</si>
  <si>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</si>
  <si>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</si>
  <si>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</si>
  <si>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</si>
  <si>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</si>
  <si>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</si>
  <si>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</si>
  <si>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</si>
  <si>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</si>
  <si>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</si>
  <si>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</si>
  <si>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</si>
  <si>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</si>
  <si>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</si>
  <si>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</si>
  <si>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</si>
  <si>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</si>
  <si>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</si>
  <si>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</si>
  <si>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</si>
  <si>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</si>
  <si>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</si>
  <si>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</si>
  <si>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</si>
  <si>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</si>
  <si>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</si>
  <si>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</si>
  <si>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</si>
  <si>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</si>
  <si>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</si>
  <si>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</si>
  <si>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</si>
  <si>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</si>
  <si>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</si>
  <si>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</si>
  <si>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</si>
  <si>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</si>
  <si>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</si>
  <si>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</si>
  <si>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</si>
  <si>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</si>
  <si>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</si>
  <si>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</si>
  <si>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</si>
  <si>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</si>
  <si>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</si>
  <si>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</si>
  <si>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</si>
  <si>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</si>
  <si>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</si>
  <si>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</si>
  <si>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</si>
  <si>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</si>
  <si>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</si>
  <si>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</si>
  <si>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</si>
  <si>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</si>
  <si>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</si>
  <si>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</si>
  <si>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</si>
  <si>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</si>
  <si>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</si>
  <si>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</si>
  <si>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</si>
  <si>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</si>
  <si>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</si>
  <si>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</si>
  <si>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</si>
  <si>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</si>
  <si>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</si>
  <si>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</si>
  <si>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</si>
  <si>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</si>
  <si>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</si>
  <si>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</si>
  <si>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</si>
  <si>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</si>
  <si>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</si>
  <si>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</si>
  <si>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</si>
  <si>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</si>
  <si>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</si>
  <si>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</si>
  <si>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</si>
  <si>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</si>
  <si>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</si>
  <si>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</si>
  <si>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</si>
  <si>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</si>
  <si>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</si>
  <si>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</si>
  <si>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</si>
  <si>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</si>
  <si>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</si>
  <si>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</si>
  <si>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</si>
  <si>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</si>
  <si>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</si>
  <si>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</si>
  <si>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</si>
  <si>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</si>
  <si>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</si>
  <si>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</si>
  <si>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</si>
  <si>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</si>
  <si>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</si>
  <si>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</si>
  <si>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</si>
  <si>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</si>
  <si>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</si>
  <si>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</si>
  <si>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</si>
  <si>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</si>
  <si>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</si>
  <si>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</si>
  <si>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</si>
  <si>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</si>
  <si>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</si>
  <si>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</si>
  <si>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</si>
  <si>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</si>
  <si>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</si>
  <si>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</si>
  <si>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</si>
  <si>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</si>
  <si>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</si>
  <si>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</si>
  <si>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</si>
  <si>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</si>
  <si>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</si>
  <si>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</si>
  <si>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</si>
  <si>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</si>
  <si>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</si>
  <si>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</si>
  <si>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</si>
  <si>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</si>
  <si>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</si>
  <si>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</si>
  <si>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</si>
  <si>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</si>
  <si>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</si>
  <si>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</si>
  <si>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</si>
  <si>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</si>
  <si>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</si>
  <si>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</si>
  <si>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</si>
  <si>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</si>
  <si>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</si>
  <si>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</si>
  <si>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</si>
  <si>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</si>
  <si>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</si>
  <si>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</si>
  <si>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</si>
  <si>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</si>
  <si>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</si>
  <si>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</si>
  <si>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</si>
  <si>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</si>
  <si>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</si>
  <si>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</si>
  <si>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</si>
  <si>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</si>
  <si>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</si>
  <si>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</si>
  <si>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</si>
  <si>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</si>
  <si>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</si>
  <si>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</si>
  <si>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</si>
  <si>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</si>
  <si>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</si>
  <si>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</si>
  <si>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</si>
  <si>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</si>
  <si>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</si>
  <si>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</si>
  <si>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</si>
  <si>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</si>
  <si>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</si>
  <si>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</si>
  <si>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</si>
  <si>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</si>
  <si>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</si>
  <si>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</si>
  <si>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</si>
  <si>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</si>
  <si>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</si>
  <si>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</si>
  <si>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</si>
  <si>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</si>
  <si>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</si>
  <si>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</si>
  <si>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</si>
  <si>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</si>
  <si>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</si>
  <si>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</si>
  <si>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</si>
  <si>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</si>
  <si>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</si>
  <si>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</si>
  <si>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</si>
  <si>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</si>
  <si>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</si>
  <si>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</si>
  <si>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</si>
  <si>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</si>
  <si>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</si>
  <si>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</si>
  <si>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</si>
  <si>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</si>
  <si>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</si>
  <si>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</si>
  <si>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</si>
  <si>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</si>
  <si>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</si>
  <si>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</si>
  <si>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</si>
  <si>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</si>
  <si>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</si>
  <si>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</si>
  <si>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</si>
  <si>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</si>
  <si>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</si>
  <si>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</si>
  <si>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</si>
  <si>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</si>
  <si>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</si>
  <si>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</si>
  <si>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</si>
  <si>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</si>
  <si>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</si>
  <si>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</si>
  <si>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</si>
  <si>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</si>
  <si>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</si>
  <si>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</si>
  <si>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</si>
  <si>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</si>
  <si>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</si>
  <si>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</si>
  <si>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</si>
  <si>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</si>
  <si>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</si>
  <si>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</si>
  <si>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</si>
  <si>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</si>
  <si>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</si>
  <si>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</si>
  <si>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</si>
  <si>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</si>
  <si>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</si>
  <si>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</si>
  <si>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</si>
  <si>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</si>
  <si>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</si>
  <si>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</si>
  <si>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</si>
  <si>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</si>
  <si>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</si>
  <si>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</si>
  <si>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</si>
  <si>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</si>
  <si>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</si>
  <si>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</si>
  <si>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</si>
  <si>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</si>
  <si>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</si>
  <si>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</si>
  <si>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</si>
  <si>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</si>
  <si>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</si>
  <si>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</si>
  <si>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</si>
  <si>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</si>
  <si>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</si>
  <si>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</si>
  <si>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</si>
  <si>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</si>
  <si>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</si>
  <si>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</si>
  <si>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</si>
  <si>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</si>
  <si>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</si>
  <si>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</si>
  <si>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</si>
  <si>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</si>
  <si>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</si>
  <si>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</si>
  <si>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</si>
  <si>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</si>
  <si>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</si>
  <si>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</si>
  <si>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</si>
  <si>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</si>
  <si>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</si>
  <si>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</si>
  <si>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</si>
  <si>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</si>
  <si>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</si>
  <si>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</si>
  <si>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</si>
  <si>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</si>
  <si>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</si>
  <si>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</si>
  <si>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</si>
  <si>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</si>
  <si>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</si>
  <si>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</si>
  <si>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</si>
  <si>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</si>
  <si>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</si>
  <si>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</si>
  <si>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</si>
  <si>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</si>
  <si>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</si>
  <si>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</si>
  <si>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</si>
  <si>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</si>
  <si>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</si>
  <si>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</si>
  <si>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</si>
  <si>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</si>
  <si>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</si>
  <si>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</si>
  <si>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</si>
  <si>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</si>
  <si>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</si>
  <si>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</si>
  <si>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</si>
  <si>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</si>
  <si>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</si>
  <si>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</si>
  <si>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</si>
  <si>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</si>
  <si>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</si>
  <si>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</si>
  <si>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</si>
  <si>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</si>
  <si>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</si>
  <si>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</si>
  <si>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</si>
  <si>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</si>
  <si>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</si>
  <si>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</si>
  <si>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</si>
  <si>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</si>
  <si>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</si>
  <si>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</si>
  <si>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</si>
  <si>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</si>
  <si>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</si>
  <si>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</si>
  <si>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</si>
  <si>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</si>
  <si>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</si>
  <si>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</si>
  <si>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</si>
  <si>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</si>
  <si>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</si>
  <si>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</si>
  <si>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</si>
  <si>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</si>
  <si>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</si>
  <si>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</si>
  <si>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</si>
  <si>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</si>
  <si>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</si>
  <si>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</si>
  <si>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</si>
  <si>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</si>
  <si>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</si>
  <si>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</si>
  <si>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</si>
  <si>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</si>
  <si>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</si>
  <si>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</si>
  <si>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</si>
  <si>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</si>
  <si>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</si>
  <si>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</si>
  <si>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</si>
  <si>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</si>
  <si>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</si>
  <si>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</si>
  <si>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</si>
  <si>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</si>
  <si>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</si>
  <si>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</si>
  <si>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</si>
  <si>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</si>
  <si>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</si>
  <si>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</si>
  <si>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</si>
  <si>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</si>
  <si>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</si>
  <si>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</si>
  <si>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</si>
  <si>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</si>
  <si>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</si>
  <si>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</si>
  <si>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</si>
  <si>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</si>
  <si>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</si>
  <si>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</si>
  <si>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</si>
  <si>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</si>
  <si>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</si>
  <si>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</si>
  <si>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</si>
  <si>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</si>
  <si>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</si>
  <si>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</si>
  <si>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</si>
  <si>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</si>
  <si>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</si>
  <si>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</si>
  <si>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</si>
  <si>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</si>
  <si>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</si>
  <si>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</si>
  <si>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</si>
  <si>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</si>
  <si>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</si>
  <si>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</si>
  <si>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</si>
  <si>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</si>
  <si>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</si>
  <si>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</si>
  <si>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</si>
  <si>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</si>
  <si>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</si>
  <si>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</si>
  <si>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</si>
  <si>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</si>
  <si>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</si>
  <si>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</si>
  <si>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</si>
  <si>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</si>
  <si>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</si>
  <si>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</si>
  <si>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</si>
  <si>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</si>
  <si>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</si>
  <si>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</si>
  <si>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</si>
  <si>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</si>
  <si>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</si>
  <si>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</si>
  <si>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</si>
  <si>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</si>
  <si>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</si>
  <si>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</si>
  <si>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</si>
  <si>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</si>
  <si>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</si>
  <si>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</si>
  <si>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</si>
  <si>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</si>
  <si>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</si>
  <si>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</si>
  <si>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</si>
  <si>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</si>
  <si>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</si>
  <si>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</si>
  <si>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</si>
  <si>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</si>
  <si>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</si>
  <si>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</si>
  <si>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</si>
  <si>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</si>
  <si>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</si>
  <si>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</si>
  <si>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</si>
  <si>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</si>
  <si>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</si>
  <si>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</si>
  <si>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</si>
  <si>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</si>
  <si>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</si>
  <si>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</si>
  <si>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</si>
  <si>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</si>
  <si>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</si>
  <si>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</si>
  <si>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</si>
  <si>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</si>
  <si>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</si>
  <si>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</si>
  <si>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</si>
  <si>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</si>
  <si>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</si>
  <si>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</si>
  <si>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</si>
  <si>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</si>
  <si>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</si>
  <si>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</si>
  <si>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</si>
  <si>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</si>
  <si>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</si>
  <si>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</si>
  <si>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</si>
  <si>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</si>
  <si>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</si>
  <si>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</si>
  <si>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</si>
  <si>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</si>
  <si>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</si>
  <si>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</si>
  <si>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</si>
  <si>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</si>
  <si>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</si>
  <si>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</si>
  <si>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</si>
  <si>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</si>
  <si>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</si>
  <si>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</si>
  <si>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</si>
  <si>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</si>
  <si>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</si>
  <si>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</si>
  <si>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</si>
  <si>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</si>
  <si>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</si>
  <si>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</si>
  <si>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</si>
  <si>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</si>
  <si>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</si>
  <si>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</si>
  <si>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</si>
  <si>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</si>
  <si>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</si>
  <si>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</si>
  <si>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</si>
  <si>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</si>
  <si>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</si>
  <si>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</si>
  <si>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</si>
  <si>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</si>
  <si>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</si>
  <si>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</si>
  <si>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</si>
  <si>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</si>
  <si>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</si>
  <si>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</si>
  <si>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</si>
  <si>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</si>
  <si>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</si>
  <si>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</si>
  <si>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</si>
  <si>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</si>
  <si>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</si>
  <si>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</si>
  <si>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</si>
  <si>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</si>
  <si>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</si>
  <si>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</si>
  <si>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</si>
  <si>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</si>
  <si>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</si>
  <si>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</si>
  <si>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</si>
  <si>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</si>
  <si>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</si>
  <si>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</si>
  <si>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</si>
  <si>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</si>
  <si>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</si>
  <si>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</si>
  <si>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</si>
  <si>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</si>
  <si>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</si>
  <si>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</si>
  <si>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</si>
  <si>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</si>
  <si>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</si>
  <si>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</si>
  <si>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</si>
  <si>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</si>
  <si>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</si>
  <si>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</si>
  <si>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</si>
  <si>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</si>
  <si>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</si>
  <si>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</si>
  <si>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</si>
  <si>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</si>
  <si>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</si>
  <si>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</si>
  <si>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</si>
  <si>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</si>
  <si>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</si>
  <si>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</si>
  <si>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</si>
  <si>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</si>
  <si>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</si>
  <si>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</si>
  <si>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</si>
  <si>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</si>
  <si>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</si>
  <si>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</si>
  <si>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</si>
  <si>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</si>
  <si>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</si>
  <si>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</si>
  <si>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</si>
  <si>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</si>
  <si>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</si>
  <si>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</si>
  <si>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</si>
  <si>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</si>
  <si>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</si>
  <si>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</si>
  <si>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</si>
  <si>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</si>
  <si>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</si>
  <si>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</si>
  <si>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</si>
  <si>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</si>
  <si>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</si>
  <si>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</si>
  <si>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</si>
  <si>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</si>
  <si>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</si>
  <si>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</si>
  <si>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</si>
  <si>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</si>
  <si>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</si>
  <si>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</si>
  <si>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</si>
  <si>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</si>
  <si>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</si>
  <si>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</si>
  <si>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</si>
  <si>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</si>
  <si>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</si>
  <si>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</si>
  <si>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</si>
  <si>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</si>
  <si>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</si>
  <si>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</si>
  <si>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</si>
  <si>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</si>
  <si>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</si>
  <si>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</si>
  <si>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</si>
  <si>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</si>
  <si>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</si>
  <si>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</si>
  <si>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</si>
  <si>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</si>
  <si>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</si>
  <si>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</si>
  <si>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</si>
  <si>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</si>
  <si>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</si>
  <si>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</si>
  <si>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</si>
  <si>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</si>
  <si>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</si>
  <si>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</si>
  <si>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</si>
  <si>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</si>
  <si>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</si>
  <si>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</si>
  <si>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</si>
  <si>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</si>
  <si>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</si>
  <si>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</si>
  <si>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</si>
  <si>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</si>
  <si>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</si>
  <si>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</si>
  <si>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</si>
  <si>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</si>
  <si>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</si>
  <si>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</si>
  <si>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</si>
  <si>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</si>
  <si>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</si>
  <si>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</si>
  <si>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</si>
  <si>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</si>
  <si>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</si>
  <si>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</si>
  <si>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</si>
  <si>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</si>
  <si>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</si>
  <si>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</si>
  <si>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</si>
  <si>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</si>
  <si>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</si>
  <si>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</si>
  <si>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</si>
  <si>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</si>
  <si>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</si>
  <si>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</si>
  <si>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</si>
  <si>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</si>
  <si>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</si>
  <si>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</si>
  <si>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</si>
  <si>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</si>
  <si>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</si>
  <si>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</si>
  <si>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</si>
  <si>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</si>
  <si>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</si>
  <si>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</si>
  <si>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</si>
  <si>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</si>
  <si>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</si>
  <si>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</si>
  <si>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</si>
  <si>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</si>
  <si>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</si>
  <si>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</si>
  <si>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</si>
  <si>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</si>
  <si>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</si>
  <si>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</si>
  <si>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</si>
  <si>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</si>
  <si>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</si>
  <si>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</si>
  <si>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</si>
  <si>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</si>
  <si>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</si>
  <si>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</si>
  <si>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</si>
  <si>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</si>
  <si>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</si>
  <si>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</si>
  <si>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</si>
  <si>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</si>
  <si>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</si>
  <si>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</si>
  <si>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</si>
  <si>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</si>
  <si>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</si>
  <si>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</si>
  <si>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</si>
  <si>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</si>
  <si>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</si>
  <si>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</si>
  <si>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</si>
  <si>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</si>
  <si>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</si>
  <si>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</si>
  <si>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</si>
  <si>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</si>
  <si>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</si>
  <si>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</si>
  <si>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</si>
  <si>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</si>
  <si>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</si>
  <si>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</si>
  <si>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</si>
  <si>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</si>
  <si>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</si>
  <si>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</si>
  <si>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</si>
  <si>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</si>
  <si>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</si>
  <si>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</si>
  <si>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</si>
  <si>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</si>
  <si>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</si>
  <si>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</si>
  <si>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</si>
  <si>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</si>
  <si>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</si>
  <si>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</si>
  <si>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</si>
  <si>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</si>
  <si>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</si>
  <si>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</si>
  <si>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</si>
  <si>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</si>
  <si>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</si>
  <si>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</si>
  <si>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</si>
  <si>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</si>
  <si>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</si>
  <si>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</si>
  <si>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</si>
  <si>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</si>
  <si>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</si>
  <si>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</si>
  <si>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</si>
  <si>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</si>
  <si>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</si>
  <si>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</si>
  <si>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</si>
  <si>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</si>
  <si>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</si>
  <si>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</si>
  <si>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</si>
  <si>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</si>
  <si>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</si>
  <si>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</si>
  <si>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</si>
  <si>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</si>
  <si>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</si>
  <si>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</si>
  <si>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</si>
  <si>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</si>
  <si>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</si>
  <si>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</si>
  <si>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</si>
  <si>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</si>
  <si>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</si>
  <si>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</si>
  <si>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</si>
  <si>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</si>
  <si>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</si>
  <si>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</si>
  <si>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</si>
  <si>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</si>
  <si>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</si>
  <si>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</si>
  <si>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</si>
  <si>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</si>
  <si>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</si>
  <si>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</si>
  <si>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</si>
  <si>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</si>
  <si>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</si>
  <si>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</si>
  <si>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</si>
  <si>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</si>
  <si>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</si>
  <si>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</si>
  <si>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</si>
  <si>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</si>
  <si>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</si>
  <si>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</si>
  <si>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</si>
  <si>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</si>
  <si>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</si>
  <si>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</si>
  <si>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</si>
  <si>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</si>
  <si>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</si>
  <si>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</si>
  <si>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</si>
  <si>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</si>
  <si>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</si>
  <si>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</si>
  <si>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</si>
  <si>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</si>
  <si>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</si>
  <si>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</si>
  <si>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</si>
  <si>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</si>
  <si>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</si>
  <si>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</si>
  <si>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</si>
  <si>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</si>
  <si>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</si>
  <si>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</si>
  <si>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</si>
  <si>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</si>
  <si>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</si>
  <si>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</si>
  <si>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</si>
  <si>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</si>
  <si>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</si>
  <si>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</si>
  <si>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</si>
  <si>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</si>
  <si>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</si>
  <si>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</si>
  <si>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</si>
  <si>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</si>
  <si>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</si>
  <si>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</si>
  <si>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</si>
  <si>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</si>
  <si>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</si>
  <si>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</si>
  <si>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</si>
  <si>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</si>
  <si>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</si>
  <si>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</si>
  <si>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</si>
  <si>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</si>
  <si>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</si>
  <si>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</si>
  <si>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</si>
  <si>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</si>
  <si>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</si>
  <si>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</si>
  <si>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</si>
  <si>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</si>
  <si>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</si>
  <si>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</si>
  <si>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</si>
  <si>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</si>
  <si>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</si>
  <si>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</si>
  <si>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</si>
  <si>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</si>
  <si>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</si>
  <si>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</si>
  <si>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</si>
  <si>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</si>
  <si>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</si>
  <si>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</si>
  <si>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</si>
  <si>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</si>
  <si>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</si>
  <si>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</si>
  <si>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</si>
  <si>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</si>
  <si>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</si>
  <si>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</si>
  <si>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</si>
  <si>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</si>
  <si>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</si>
  <si>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</si>
  <si>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</si>
  <si>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</si>
  <si>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</si>
  <si>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</si>
  <si>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</si>
  <si>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</si>
  <si>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</si>
  <si>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</si>
  <si>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</si>
  <si>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</si>
  <si>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</si>
  <si>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</si>
  <si>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</si>
  <si>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</si>
  <si>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</si>
  <si>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</si>
  <si>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</si>
  <si>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</si>
  <si>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</si>
  <si>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</si>
  <si>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</si>
  <si>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</si>
  <si>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</si>
  <si>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</si>
  <si>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</si>
  <si>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</si>
  <si>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</si>
  <si>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</si>
  <si>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</si>
  <si>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</si>
  <si>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</si>
  <si>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</si>
  <si>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</si>
  <si>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</si>
  <si>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</si>
  <si>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</si>
  <si>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</si>
  <si>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</si>
  <si>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</si>
  <si>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</si>
  <si>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</si>
  <si>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</si>
  <si>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</si>
  <si>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</si>
  <si>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</si>
  <si>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</si>
  <si>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</si>
  <si>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</si>
  <si>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</si>
  <si>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</si>
  <si>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</si>
  <si>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</si>
  <si>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</si>
  <si>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</si>
  <si>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</si>
  <si>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</si>
  <si>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</si>
  <si>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</si>
  <si>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</si>
  <si>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</si>
  <si>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</si>
  <si>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</si>
  <si>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</si>
  <si>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</si>
  <si>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</si>
  <si>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</si>
  <si>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</si>
  <si>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</si>
  <si>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</si>
  <si>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</si>
  <si>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</si>
  <si>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</si>
  <si>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</si>
  <si>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</si>
  <si>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</si>
  <si>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</si>
  <si>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</si>
  <si>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</si>
  <si>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</si>
  <si>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</si>
  <si>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</si>
  <si>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</si>
  <si>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</si>
  <si>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</si>
  <si>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</si>
  <si>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</si>
  <si>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</si>
  <si>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</si>
  <si>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</si>
  <si>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</si>
  <si>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</si>
  <si>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</si>
  <si>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</si>
  <si>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</si>
  <si>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</si>
  <si>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</si>
  <si>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</si>
  <si>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</si>
  <si>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</si>
  <si>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</si>
  <si>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</si>
  <si>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</si>
  <si>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</si>
  <si>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</si>
  <si>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</si>
  <si>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</si>
  <si>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</si>
  <si>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</si>
  <si>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</si>
  <si>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</si>
  <si>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</si>
  <si>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</si>
  <si>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</si>
  <si>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</si>
  <si>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</si>
  <si>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</si>
  <si>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</si>
  <si>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</si>
  <si>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</si>
  <si>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</si>
  <si>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</si>
  <si>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</si>
  <si>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</si>
  <si>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</si>
  <si>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</si>
  <si>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</si>
  <si>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</si>
  <si>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</si>
  <si>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</si>
  <si>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</si>
  <si>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</si>
  <si>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</si>
  <si>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</si>
  <si>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</si>
  <si>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</si>
  <si>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</si>
  <si>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</si>
  <si>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</si>
  <si>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</si>
  <si>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</si>
  <si>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</si>
  <si>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</si>
  <si>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</si>
  <si>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</si>
  <si>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</si>
  <si>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</si>
  <si>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</si>
  <si>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</si>
  <si>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</si>
  <si>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</si>
  <si>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</si>
  <si>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</si>
  <si>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</si>
  <si>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</si>
  <si>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</si>
  <si>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</si>
  <si>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</si>
  <si>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</si>
  <si>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</si>
  <si>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</si>
  <si>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</si>
  <si>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</si>
  <si>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</si>
  <si>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</si>
  <si>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</si>
  <si>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</si>
  <si>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</si>
  <si>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</si>
  <si>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</si>
  <si>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</si>
  <si>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</si>
  <si>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</si>
  <si>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</si>
  <si>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</si>
  <si>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</si>
  <si>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</si>
  <si>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</si>
  <si>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</si>
  <si>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</si>
  <si>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</si>
  <si>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</si>
  <si>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</si>
  <si>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</si>
  <si>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</si>
  <si>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</si>
  <si>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</si>
  <si>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</si>
  <si>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</si>
  <si>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</si>
  <si>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</si>
  <si>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</si>
  <si>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</si>
  <si>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</si>
  <si>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</si>
  <si>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</si>
  <si>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</si>
  <si>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</si>
  <si>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</si>
  <si>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</si>
  <si>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</si>
  <si>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</si>
  <si>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</si>
  <si>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</si>
  <si>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</si>
  <si>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</si>
  <si>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</si>
  <si>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</si>
  <si>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</si>
  <si>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</si>
  <si>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</si>
  <si>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</si>
  <si>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</si>
  <si>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</si>
  <si>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</si>
  <si>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</si>
  <si>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</si>
  <si>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</si>
  <si>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</si>
  <si>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</si>
  <si>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</si>
  <si>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</si>
  <si>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</si>
  <si>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</si>
  <si>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</si>
  <si>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</si>
  <si>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</si>
  <si>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</si>
  <si>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</si>
  <si>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</si>
  <si>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</si>
  <si>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</si>
  <si>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</si>
  <si>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</si>
  <si>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</si>
  <si>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</si>
  <si>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</si>
  <si>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</si>
  <si>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</si>
  <si>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</si>
  <si>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</si>
  <si>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</si>
  <si>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</si>
  <si>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</si>
  <si>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</si>
  <si>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</si>
  <si>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</si>
  <si>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</si>
  <si>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</si>
  <si>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</si>
  <si>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</si>
  <si>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</si>
  <si>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</si>
  <si>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</si>
  <si>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</si>
  <si>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</si>
  <si>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</si>
  <si>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</si>
  <si>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</si>
  <si>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</si>
  <si>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</si>
  <si>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</si>
  <si>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</si>
  <si>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</si>
  <si>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</si>
  <si>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</si>
  <si>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</si>
  <si>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</si>
  <si>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</si>
  <si>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</si>
  <si>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</si>
  <si>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</si>
  <si>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</si>
  <si>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</si>
  <si>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</si>
  <si>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</si>
  <si>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</si>
  <si>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</si>
  <si>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</si>
  <si>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</si>
  <si>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</si>
  <si>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</si>
  <si>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</si>
  <si>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</si>
  <si>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</si>
  <si>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</si>
  <si>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</si>
  <si>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</si>
  <si>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</si>
  <si>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</si>
  <si>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</si>
  <si>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</si>
  <si>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</si>
  <si>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</si>
  <si>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</si>
  <si>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</si>
  <si>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</si>
  <si>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</si>
  <si>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</si>
  <si>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</si>
  <si>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</si>
  <si>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</si>
  <si>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</si>
  <si>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</si>
  <si>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</si>
  <si>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</si>
  <si>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</si>
  <si>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</si>
  <si>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</si>
  <si>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</si>
  <si>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</si>
  <si>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</si>
  <si>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</si>
  <si>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</si>
  <si>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</si>
  <si>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</si>
  <si>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</si>
  <si>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</si>
  <si>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</si>
  <si>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</si>
  <si>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</si>
  <si>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</si>
  <si>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</si>
  <si>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</si>
  <si>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</si>
  <si>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</si>
  <si>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</si>
  <si>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</si>
  <si>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</si>
  <si>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</si>
  <si>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</si>
  <si>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</si>
  <si>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</si>
  <si>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</si>
  <si>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</si>
  <si>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</si>
  <si>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</si>
  <si>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</si>
  <si>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</si>
  <si>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</si>
  <si>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</si>
  <si>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</si>
  <si>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</si>
  <si>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</si>
  <si>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</si>
  <si>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</si>
  <si>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</si>
  <si>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</si>
  <si>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</si>
  <si>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</si>
  <si>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</si>
  <si>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</si>
  <si>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</si>
  <si>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</si>
  <si>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</si>
  <si>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</si>
  <si>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</si>
  <si>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</si>
  <si>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</si>
  <si>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</si>
  <si>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</si>
  <si>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</si>
  <si>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</si>
  <si>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</si>
  <si>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</si>
  <si>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</si>
  <si>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</si>
  <si>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</si>
  <si>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</si>
  <si>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</si>
  <si>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</si>
  <si>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</si>
  <si>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</si>
  <si>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</si>
  <si>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</si>
  <si>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</si>
  <si>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</si>
  <si>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</si>
  <si>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</si>
  <si>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</si>
  <si>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</si>
  <si>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</si>
  <si>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</si>
  <si>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</si>
  <si>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</si>
  <si>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</si>
  <si>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</si>
  <si>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</si>
  <si>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</si>
  <si>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</si>
  <si>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</si>
  <si>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</si>
  <si>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</si>
  <si>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</si>
  <si>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</si>
  <si>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</si>
  <si>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</si>
  <si>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</si>
  <si>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</si>
  <si>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</si>
  <si>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</si>
  <si>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</si>
  <si>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</si>
  <si>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</si>
  <si>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</si>
  <si>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</si>
  <si>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</si>
  <si>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</si>
  <si>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</si>
  <si>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</si>
  <si>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</si>
  <si>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</si>
  <si>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</si>
  <si>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</si>
  <si>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</si>
  <si>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</si>
  <si>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</si>
  <si>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</si>
  <si>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</si>
  <si>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</si>
  <si>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</si>
  <si>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</si>
  <si>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</si>
  <si>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</si>
  <si>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</si>
  <si>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</si>
  <si>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</si>
  <si>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</si>
  <si>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</si>
  <si>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</si>
  <si>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</si>
  <si>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</si>
  <si>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</si>
  <si>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</si>
  <si>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</si>
  <si>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</si>
  <si>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</si>
  <si>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</si>
  <si>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</si>
  <si>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</si>
  <si>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</si>
  <si>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</si>
  <si>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</si>
  <si>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</si>
  <si>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</si>
  <si>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</si>
  <si>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</si>
  <si>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</si>
  <si>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</si>
  <si>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</si>
  <si>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</si>
  <si>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</si>
  <si>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</si>
  <si>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</si>
  <si>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</si>
  <si>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</si>
  <si>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</si>
  <si>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</si>
  <si>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</si>
  <si>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</si>
  <si>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</si>
  <si>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</si>
  <si>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</si>
  <si>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</si>
  <si>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</si>
  <si>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</si>
  <si>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</si>
  <si>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</si>
  <si>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</si>
  <si>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</si>
  <si>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</si>
  <si>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</si>
  <si>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</si>
  <si>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</si>
  <si>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</si>
  <si>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</si>
  <si>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</si>
  <si>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</si>
  <si>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</si>
  <si>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</si>
  <si>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</si>
  <si>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</si>
  <si>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</si>
  <si>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</si>
  <si>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</si>
  <si>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</si>
  <si>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</si>
  <si>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</si>
  <si>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</si>
  <si>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</si>
  <si>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</si>
  <si>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</si>
  <si>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</si>
  <si>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</si>
  <si>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</si>
  <si>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</si>
  <si>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</si>
  <si>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</si>
  <si>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</si>
  <si>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</si>
  <si>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</si>
  <si>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</si>
  <si>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</si>
  <si>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</si>
  <si>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</si>
  <si>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</si>
  <si>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</si>
  <si>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</si>
  <si>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</si>
  <si>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</si>
  <si>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</si>
  <si>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</si>
  <si>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</si>
  <si>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</si>
  <si>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</si>
  <si>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</si>
  <si>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</si>
  <si>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</si>
  <si>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</si>
  <si>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</si>
  <si>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</si>
  <si>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</si>
  <si>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</si>
  <si>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</si>
  <si>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</si>
  <si>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</si>
  <si>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</si>
  <si>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</si>
  <si>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</si>
  <si>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</si>
  <si>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</si>
  <si>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</si>
  <si>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</si>
  <si>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</si>
  <si>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</si>
  <si>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</si>
  <si>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</si>
  <si>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</si>
  <si>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</si>
  <si>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</si>
  <si>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</si>
  <si>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</si>
  <si>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</si>
  <si>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</si>
  <si>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</si>
  <si>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</si>
  <si>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</si>
  <si>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</si>
  <si>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</si>
  <si>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</si>
  <si>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</si>
  <si>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</si>
  <si>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</si>
  <si>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</si>
  <si>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</si>
  <si>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</si>
  <si>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</si>
  <si>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</si>
  <si>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</si>
  <si>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</si>
  <si>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</si>
  <si>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</si>
  <si>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</si>
  <si>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</si>
  <si>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</si>
  <si>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</si>
  <si>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</si>
  <si>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</si>
  <si>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</si>
  <si>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</si>
  <si>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</si>
  <si>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</si>
  <si>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</si>
  <si>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</si>
  <si>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</si>
  <si>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</si>
  <si>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</si>
  <si>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</si>
  <si>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</si>
  <si>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</si>
  <si>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</si>
  <si>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</si>
  <si>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</si>
  <si>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</si>
  <si>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</si>
  <si>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</si>
  <si>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</si>
  <si>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</si>
  <si>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</si>
  <si>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</si>
  <si>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</si>
  <si>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</si>
  <si>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</si>
  <si>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</si>
  <si>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</si>
  <si>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</si>
  <si>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</si>
  <si>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</si>
  <si>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</si>
  <si>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</si>
  <si>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</si>
  <si>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</si>
  <si>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</si>
  <si>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</si>
  <si>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</si>
  <si>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</si>
  <si>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</si>
  <si>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</si>
  <si>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</si>
  <si>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</si>
  <si>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</si>
  <si>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</si>
  <si>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</si>
  <si>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</si>
  <si>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</si>
  <si>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</si>
  <si>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</si>
  <si>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</si>
  <si>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</si>
  <si>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</si>
  <si>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</si>
  <si>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</si>
  <si>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</si>
  <si>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</si>
  <si>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</si>
  <si>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</si>
  <si>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</si>
  <si>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</si>
  <si>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</si>
  <si>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</si>
  <si>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</si>
  <si>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</si>
  <si>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</si>
  <si>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</si>
  <si>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</si>
  <si>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</si>
  <si>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</si>
  <si>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</si>
  <si>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</si>
  <si>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</si>
  <si>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</si>
  <si>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</si>
  <si>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</si>
  <si>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</si>
  <si>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</si>
  <si>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</si>
  <si>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</si>
  <si>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</si>
  <si>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</si>
  <si>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</si>
  <si>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</si>
  <si>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</si>
  <si>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</si>
  <si>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</si>
  <si>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</si>
  <si>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</si>
  <si>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</si>
  <si>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</si>
  <si>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</si>
  <si>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</si>
  <si>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</si>
  <si>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</si>
  <si>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</si>
  <si>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</si>
  <si>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</si>
  <si>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</si>
  <si>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</si>
  <si>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</si>
  <si>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</si>
  <si>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</si>
  <si>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</si>
  <si>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</si>
  <si>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</si>
  <si>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</si>
  <si>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</si>
  <si>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</si>
  <si>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</si>
  <si>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</si>
  <si>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</si>
  <si>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</si>
  <si>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</si>
  <si>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</si>
  <si>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</si>
  <si>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</si>
  <si>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</si>
  <si>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</si>
  <si>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</si>
  <si>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</si>
  <si>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</si>
  <si>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</si>
  <si>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</si>
  <si>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</si>
  <si>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</si>
  <si>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</si>
  <si>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</si>
  <si>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</si>
  <si>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</si>
  <si>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</si>
  <si>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</si>
  <si>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</si>
  <si>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</si>
  <si>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</si>
  <si>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</si>
  <si>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</si>
  <si>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</si>
  <si>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</si>
  <si>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</si>
  <si>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</si>
  <si>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</si>
  <si>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</si>
  <si>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</si>
  <si>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</si>
  <si>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</si>
  <si>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</si>
  <si>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</si>
  <si>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</si>
  <si>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</si>
  <si>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</si>
  <si>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</si>
  <si>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</si>
  <si>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</si>
  <si>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</si>
  <si>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</si>
  <si>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</si>
  <si>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</si>
  <si>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</si>
  <si>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</si>
  <si>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</si>
  <si>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</si>
  <si>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</si>
  <si>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</si>
  <si>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</si>
  <si>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</si>
  <si>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</si>
  <si>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</si>
  <si>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</si>
  <si>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</si>
  <si>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</si>
  <si>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</si>
  <si>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</si>
  <si>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</si>
  <si>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</si>
  <si>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</si>
  <si>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</si>
  <si>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</si>
  <si>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</si>
  <si>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</si>
  <si>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</si>
  <si>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</si>
  <si>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</si>
  <si>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</si>
  <si>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</si>
  <si>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</si>
  <si>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</si>
  <si>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</si>
  <si>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</si>
  <si>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</si>
  <si>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</si>
  <si>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</si>
  <si>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</si>
  <si>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</si>
  <si>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</si>
  <si>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</si>
  <si>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</si>
  <si>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</si>
  <si>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</si>
  <si>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</si>
  <si>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</si>
  <si>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</si>
  <si>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</si>
  <si>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</si>
  <si>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</si>
  <si>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</si>
  <si>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</si>
  <si>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</si>
  <si>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</si>
  <si>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</si>
  <si>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</si>
  <si>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</si>
  <si>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</si>
  <si>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</si>
  <si>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</si>
  <si>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</si>
  <si>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</si>
  <si>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</si>
  <si>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</si>
  <si>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</si>
  <si>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</si>
  <si>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</si>
  <si>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</si>
  <si>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</si>
  <si>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</si>
  <si>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</si>
  <si>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</si>
  <si>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</si>
  <si>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</si>
  <si>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</si>
  <si>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</si>
  <si>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</si>
  <si>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</si>
  <si>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</si>
  <si>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</si>
  <si>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</si>
  <si>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</si>
  <si>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</si>
  <si>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</si>
  <si>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</si>
  <si>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</si>
  <si>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</si>
  <si>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</si>
  <si>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</si>
  <si>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</si>
  <si>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</si>
  <si>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</si>
  <si>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</si>
  <si>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</si>
  <si>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</si>
  <si>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</si>
  <si>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</si>
  <si>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</si>
  <si>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</si>
  <si>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</si>
  <si>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</si>
  <si>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</si>
  <si>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</si>
  <si>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</si>
  <si>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</si>
  <si>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</si>
  <si>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</si>
  <si>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</si>
  <si>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</si>
  <si>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</si>
  <si>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</si>
  <si>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</si>
  <si>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</si>
  <si>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</si>
  <si>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</si>
  <si>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</si>
  <si>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</si>
  <si>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</si>
  <si>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</si>
  <si>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</si>
  <si>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</si>
  <si>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</si>
  <si>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</si>
  <si>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</si>
  <si>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</si>
  <si>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</si>
  <si>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</si>
  <si>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</si>
  <si>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</si>
  <si>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</si>
  <si>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</si>
  <si>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</si>
  <si>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</si>
  <si>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</si>
  <si>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</si>
  <si>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</si>
  <si>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</si>
  <si>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</si>
  <si>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</si>
  <si>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</si>
  <si>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</si>
  <si>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</si>
  <si>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</si>
  <si>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</si>
  <si>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</si>
  <si>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</si>
  <si>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</si>
  <si>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</si>
  <si>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</si>
  <si>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</si>
  <si>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</si>
  <si>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</si>
  <si>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</si>
  <si>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</si>
  <si>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</si>
  <si>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</si>
  <si>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</si>
  <si>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</si>
  <si>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</si>
  <si>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</si>
  <si>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</si>
  <si>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</si>
  <si>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</si>
  <si>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</si>
  <si>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</si>
  <si>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</si>
  <si>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</si>
  <si>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</si>
  <si>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</si>
  <si>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</si>
  <si>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</si>
  <si>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</si>
  <si>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</si>
  <si>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</si>
  <si>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</si>
  <si>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</si>
  <si>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</si>
  <si>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</si>
  <si>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</si>
  <si>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</si>
  <si>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</si>
  <si>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</si>
  <si>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</si>
  <si>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</si>
  <si>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</si>
  <si>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</si>
  <si>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</si>
  <si>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</si>
  <si>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</si>
  <si>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</si>
  <si>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</si>
  <si>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</si>
  <si>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</si>
  <si>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</si>
  <si>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</si>
  <si>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</si>
  <si>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</si>
  <si>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</si>
  <si>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</si>
  <si>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</si>
  <si>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</si>
  <si>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</si>
  <si>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</si>
  <si>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</si>
  <si>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</si>
  <si>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</si>
  <si>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</si>
  <si>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</si>
  <si>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</si>
  <si>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</si>
  <si>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</si>
  <si>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</si>
  <si>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</si>
  <si>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</si>
  <si>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</si>
  <si>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</si>
  <si>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</si>
  <si>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</si>
  <si>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</si>
  <si>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</si>
  <si>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</si>
  <si>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</si>
  <si>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</si>
  <si>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</si>
  <si>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</si>
  <si>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</si>
  <si>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</si>
  <si>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</si>
  <si>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</si>
  <si>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</si>
  <si>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</si>
  <si>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</si>
  <si>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</si>
  <si>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</si>
  <si>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</si>
  <si>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</si>
  <si>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</si>
  <si>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</si>
  <si>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</si>
  <si>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</si>
  <si>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</si>
  <si>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</si>
  <si>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</si>
  <si>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</si>
  <si>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</si>
  <si>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</si>
  <si>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</si>
  <si>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</si>
  <si>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</si>
  <si>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</si>
  <si>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</si>
  <si>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</si>
  <si>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</si>
  <si>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</si>
  <si>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</si>
  <si>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</si>
  <si>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</si>
  <si>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</si>
  <si>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</si>
  <si>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</si>
  <si>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</si>
  <si>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</si>
  <si>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</si>
  <si>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</si>
  <si>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</si>
  <si>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</si>
  <si>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</si>
  <si>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</si>
  <si>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</si>
  <si>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</si>
  <si>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</si>
  <si>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</si>
  <si>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</si>
  <si>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</si>
  <si>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</si>
  <si>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</si>
  <si>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</si>
  <si>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</si>
  <si>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</si>
  <si>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</si>
  <si>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</si>
  <si>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</si>
  <si>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</si>
  <si>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</si>
  <si>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</si>
  <si>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</si>
  <si>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</si>
  <si>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</si>
  <si>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</si>
  <si>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</si>
  <si>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</si>
  <si>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</si>
  <si>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</si>
  <si>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</si>
  <si>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</si>
  <si>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</si>
  <si>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</si>
  <si>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</si>
  <si>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</si>
  <si>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</si>
  <si>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</si>
  <si>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</si>
  <si>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</si>
  <si>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</si>
  <si>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</si>
  <si>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</si>
  <si>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</si>
  <si>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</si>
  <si>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</si>
  <si>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</si>
  <si>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</si>
  <si>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</si>
  <si>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</si>
  <si>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</si>
  <si>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</si>
  <si>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</si>
  <si>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</si>
  <si>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</si>
  <si>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</si>
  <si>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</si>
  <si>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</si>
  <si>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</si>
  <si>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</si>
  <si>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</si>
  <si>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</si>
  <si>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</si>
  <si>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</si>
  <si>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</si>
  <si>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</si>
  <si>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</si>
  <si>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</si>
  <si>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</si>
  <si>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</si>
  <si>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</si>
  <si>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</si>
  <si>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</si>
  <si>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</si>
  <si>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</si>
  <si>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</si>
  <si>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</si>
  <si>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</si>
  <si>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</si>
  <si>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</si>
  <si>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</si>
  <si>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</si>
  <si>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</si>
  <si>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</si>
  <si>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</si>
  <si>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</si>
  <si>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</si>
  <si>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</si>
  <si>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</si>
  <si>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</si>
  <si>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</si>
  <si>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</si>
  <si>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</si>
  <si>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</si>
  <si>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</si>
  <si>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</si>
  <si>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</si>
  <si>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</si>
  <si>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</si>
  <si>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</si>
  <si>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</si>
  <si>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</si>
  <si>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</si>
  <si>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</si>
  <si>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</si>
  <si>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</si>
  <si>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</si>
  <si>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</si>
  <si>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</si>
  <si>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</si>
  <si>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</si>
  <si>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</si>
  <si>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</si>
  <si>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</si>
  <si>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</si>
  <si>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</si>
  <si>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</si>
  <si>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</si>
  <si>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</si>
  <si>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</si>
  <si>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</si>
  <si>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</si>
  <si>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</si>
  <si>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</si>
  <si>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</si>
  <si>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</si>
  <si>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</si>
  <si>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</si>
  <si>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</si>
  <si>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</si>
  <si>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</si>
  <si>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</si>
  <si>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</si>
  <si>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</si>
  <si>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</si>
  <si>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</si>
  <si>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</si>
  <si>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</si>
  <si>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</si>
  <si>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</si>
  <si>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</si>
  <si>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</si>
  <si>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</si>
  <si>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</si>
  <si>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</si>
  <si>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</si>
  <si>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</si>
  <si>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</si>
  <si>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</si>
  <si>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</si>
  <si>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</si>
  <si>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</si>
  <si>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</si>
  <si>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</si>
  <si>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</si>
  <si>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</si>
  <si>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</si>
  <si>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</si>
  <si>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</si>
  <si>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</si>
  <si>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</si>
  <si>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</si>
  <si>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</si>
  <si>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</si>
  <si>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</si>
  <si>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</si>
  <si>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</si>
  <si>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</si>
  <si>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</si>
  <si>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</si>
  <si>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</si>
  <si>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</si>
  <si>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</si>
  <si>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</si>
  <si>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</si>
  <si>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</si>
  <si>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</si>
  <si>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</si>
  <si>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</si>
  <si>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</si>
  <si>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</si>
  <si>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</si>
  <si>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</si>
  <si>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</si>
  <si>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</si>
  <si>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</si>
  <si>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</si>
  <si>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</si>
  <si>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</si>
  <si>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</si>
  <si>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</si>
  <si>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</si>
  <si>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</si>
  <si>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</si>
  <si>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</si>
  <si>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</si>
  <si>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</si>
  <si>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</si>
  <si>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</si>
  <si>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</si>
  <si>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</si>
  <si>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</si>
  <si>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</si>
  <si>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</si>
  <si>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</si>
  <si>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</si>
  <si>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</si>
  <si>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</si>
  <si>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</si>
  <si>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</si>
  <si>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</si>
  <si>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</si>
  <si>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</si>
  <si>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</si>
  <si>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</si>
  <si>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</si>
  <si>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</si>
  <si>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</si>
  <si>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</si>
  <si>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</si>
  <si>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</si>
  <si>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</si>
  <si>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</si>
  <si>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</si>
  <si>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</si>
  <si>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</si>
  <si>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</si>
  <si>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</si>
  <si>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</si>
  <si>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</si>
  <si>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</si>
  <si>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</si>
  <si>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</si>
  <si>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</si>
  <si>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</si>
  <si>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</si>
  <si>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</si>
  <si>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</si>
  <si>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</si>
  <si>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</si>
  <si>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</si>
  <si>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</si>
  <si>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</si>
  <si>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</si>
  <si>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</si>
  <si>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</si>
  <si>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</si>
  <si>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</si>
  <si>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</si>
  <si>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</si>
  <si>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</si>
  <si>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</si>
  <si>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</si>
  <si>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</si>
  <si>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</si>
  <si>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</si>
  <si>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</si>
  <si>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</si>
  <si>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</si>
  <si>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</si>
  <si>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</si>
  <si>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</si>
  <si>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</si>
  <si>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</si>
  <si>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</si>
  <si>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</si>
  <si>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</si>
  <si>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</si>
  <si>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</si>
  <si>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</si>
  <si>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</si>
  <si>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</si>
  <si>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</si>
  <si>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</si>
  <si>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</si>
  <si>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</si>
  <si>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</si>
  <si>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</si>
  <si>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</si>
  <si>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</si>
  <si>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</si>
  <si>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</si>
  <si>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</si>
  <si>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</si>
  <si>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</si>
  <si>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</si>
  <si>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</si>
  <si>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</si>
  <si>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</si>
  <si>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</si>
  <si>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</si>
  <si>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</si>
  <si>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</si>
  <si>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</si>
  <si>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</si>
  <si>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</si>
  <si>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</si>
  <si>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</si>
  <si>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</si>
  <si>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</si>
  <si>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</si>
  <si>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</si>
  <si>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</si>
  <si>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</si>
  <si>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</si>
  <si>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</si>
  <si>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</si>
  <si>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</si>
  <si>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</si>
  <si>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</si>
  <si>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</si>
  <si>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</si>
  <si>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</si>
  <si>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</si>
  <si>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</si>
  <si>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</si>
  <si>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</si>
  <si>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</si>
  <si>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</si>
  <si>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</si>
  <si>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</si>
  <si>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</si>
  <si>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</si>
  <si>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</si>
  <si>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</si>
  <si>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</si>
  <si>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</si>
  <si>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</si>
  <si>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</si>
  <si>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</si>
  <si>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</si>
  <si>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</si>
  <si>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</si>
  <si>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</si>
  <si>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</si>
  <si>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</si>
  <si>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</si>
  <si>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</si>
  <si>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</si>
  <si>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</si>
  <si>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</si>
  <si>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</si>
  <si>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</si>
  <si>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</si>
  <si>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</si>
  <si>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</si>
  <si>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</si>
  <si>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</si>
  <si>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</si>
  <si>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</si>
  <si>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</si>
  <si>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</si>
  <si>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</si>
  <si>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</si>
  <si>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</si>
  <si>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</si>
  <si>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</si>
  <si>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</si>
  <si>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</si>
  <si>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</si>
  <si>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</si>
  <si>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</si>
  <si>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</si>
  <si>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</si>
  <si>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</si>
  <si>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</si>
  <si>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</si>
  <si>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</si>
  <si>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</si>
  <si>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</si>
  <si>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</si>
  <si>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</si>
  <si>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</si>
  <si>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</si>
  <si>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</si>
  <si>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</si>
  <si>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</si>
  <si>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</si>
  <si>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</si>
  <si>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</si>
  <si>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</si>
  <si>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</si>
  <si>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</si>
  <si>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</si>
  <si>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</si>
  <si>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</si>
  <si>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</si>
  <si>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</si>
  <si>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</si>
  <si>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</si>
  <si>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</si>
  <si>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</si>
  <si>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</si>
  <si>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</si>
  <si>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</si>
  <si>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</si>
  <si>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</si>
  <si>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</si>
  <si>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</si>
  <si>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</si>
  <si>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</si>
  <si>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</si>
  <si>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</si>
  <si>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</si>
  <si>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</si>
  <si>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</si>
  <si>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</si>
  <si>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</si>
  <si>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</si>
  <si>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</si>
  <si>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</si>
  <si>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</si>
  <si>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</si>
  <si>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</si>
  <si>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</si>
  <si>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</si>
  <si>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</si>
  <si>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</si>
  <si>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</si>
  <si>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</si>
  <si>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</si>
  <si>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</si>
  <si>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</si>
  <si>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</si>
  <si>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</si>
  <si>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</si>
  <si>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</si>
  <si>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</si>
  <si>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</si>
  <si>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</si>
  <si>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</si>
  <si>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</si>
  <si>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</si>
  <si>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</si>
  <si>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</si>
  <si>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</si>
  <si>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</si>
  <si>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</si>
  <si>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</si>
  <si>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</si>
  <si>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</si>
  <si>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</si>
  <si>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</si>
  <si>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</si>
  <si>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</si>
  <si>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</si>
  <si>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</si>
  <si>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</si>
  <si>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</si>
  <si>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</si>
  <si>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</si>
  <si>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</si>
  <si>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</si>
  <si>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</si>
  <si>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</si>
  <si>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</si>
  <si>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</si>
  <si>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</si>
  <si>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</si>
  <si>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</si>
  <si>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</si>
  <si>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</si>
  <si>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</si>
  <si>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</si>
  <si>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</si>
  <si>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</si>
  <si>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</si>
  <si>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</si>
  <si>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</si>
  <si>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</si>
  <si>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</si>
  <si>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</si>
  <si>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</si>
  <si>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</si>
  <si>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</si>
  <si>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</si>
  <si>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</si>
  <si>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</si>
  <si>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</si>
  <si>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</si>
  <si>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</si>
  <si>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</si>
  <si>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</si>
  <si>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</si>
  <si>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</si>
  <si>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</si>
  <si>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</si>
  <si>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</si>
  <si>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</si>
  <si>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</si>
  <si>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</si>
  <si>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</si>
  <si>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</si>
  <si>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</si>
  <si>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</si>
  <si>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</si>
  <si>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</si>
  <si>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</si>
  <si>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</si>
  <si>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</si>
  <si>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</si>
  <si>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</si>
  <si>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</si>
  <si>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</si>
  <si>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</si>
  <si>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</si>
  <si>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</si>
  <si>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</si>
  <si>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</si>
  <si>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</si>
  <si>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</si>
  <si>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</si>
  <si>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</si>
  <si>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</si>
  <si>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</si>
  <si>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</si>
  <si>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</si>
  <si>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</si>
  <si>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</si>
  <si>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</si>
  <si>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</si>
  <si>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</si>
  <si>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</si>
  <si>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</si>
  <si>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</si>
  <si>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</si>
  <si>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</si>
  <si>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</si>
  <si>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</si>
  <si>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</si>
  <si>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</si>
  <si>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</si>
  <si>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</si>
  <si>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</si>
  <si>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</si>
  <si>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</si>
  <si>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</si>
  <si>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</si>
  <si>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</si>
  <si>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</si>
  <si>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</si>
  <si>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</si>
  <si>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</si>
  <si>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</si>
  <si>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</si>
  <si>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</si>
  <si>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</si>
  <si>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</si>
  <si>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</si>
  <si>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</si>
  <si>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</si>
  <si>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</si>
  <si>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</si>
  <si>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</si>
  <si>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</si>
  <si>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</si>
  <si>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</si>
  <si>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</si>
  <si>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</si>
  <si>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</si>
  <si>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</si>
  <si>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</si>
  <si>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</si>
  <si>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</si>
  <si>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</si>
  <si>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</si>
  <si>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</si>
  <si>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</si>
  <si>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</si>
  <si>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</si>
  <si>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</si>
  <si>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</si>
  <si>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</si>
  <si>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</si>
  <si>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</si>
  <si>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</si>
  <si>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</si>
  <si>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</si>
  <si>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</si>
  <si>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</si>
  <si>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</si>
  <si>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</si>
  <si>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</si>
  <si>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</si>
  <si>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</si>
  <si>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</si>
  <si>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</si>
  <si>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</si>
  <si>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</si>
  <si>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</si>
  <si>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</si>
  <si>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</si>
  <si>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</si>
  <si>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</si>
  <si>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</si>
  <si>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</si>
  <si>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</si>
  <si>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</si>
  <si>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</si>
  <si>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</si>
  <si>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</si>
  <si>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</si>
  <si>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</si>
  <si>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</si>
  <si>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</si>
  <si>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</si>
  <si>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</si>
  <si>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</si>
  <si>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</si>
  <si>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</si>
  <si>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</si>
  <si>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</si>
  <si>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</si>
  <si>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</si>
  <si>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</si>
  <si>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</si>
  <si>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</si>
  <si>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</si>
  <si>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</si>
  <si>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</si>
  <si>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</si>
  <si>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</si>
  <si>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</si>
  <si>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</si>
  <si>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</si>
  <si>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</si>
  <si>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</si>
  <si>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</si>
  <si>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</si>
  <si>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</si>
  <si>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</si>
  <si>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</si>
  <si>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</si>
  <si>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</si>
  <si>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</si>
  <si>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</si>
  <si>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</si>
  <si>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</si>
  <si>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</si>
  <si>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</si>
  <si>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</si>
  <si>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</si>
  <si>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</si>
  <si>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</si>
  <si>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</si>
  <si>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</si>
  <si>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</si>
  <si>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</si>
  <si>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</si>
  <si>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</si>
  <si>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</si>
  <si>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</si>
  <si>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</si>
  <si>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</si>
  <si>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</si>
  <si>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</si>
  <si>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</si>
  <si>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</si>
  <si>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</si>
  <si>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</si>
  <si>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</si>
  <si>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</si>
  <si>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</si>
  <si>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</si>
  <si>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</si>
  <si>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</si>
  <si>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</si>
  <si>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</si>
  <si>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</si>
  <si>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</si>
  <si>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</si>
  <si>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</si>
  <si>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</si>
  <si>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</si>
  <si>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</si>
  <si>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</si>
  <si>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</si>
  <si>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</si>
  <si>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</si>
  <si>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</si>
  <si>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</si>
  <si>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</si>
  <si>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</si>
  <si>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</si>
  <si>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</si>
  <si>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</si>
  <si>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</si>
  <si>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</si>
  <si>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</si>
  <si>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</si>
  <si>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</si>
  <si>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</si>
  <si>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</si>
  <si>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</si>
  <si>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</si>
  <si>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</si>
  <si>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</si>
  <si>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</si>
  <si>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</si>
  <si>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</si>
  <si>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</si>
  <si>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</si>
  <si>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</si>
  <si>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</si>
  <si>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</si>
  <si>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</si>
  <si>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</si>
  <si>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</si>
  <si>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</si>
  <si>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</si>
  <si>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</si>
  <si>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</si>
  <si>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</si>
  <si>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</si>
  <si>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</si>
  <si>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</si>
  <si>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</si>
  <si>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</si>
  <si>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</si>
  <si>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</si>
  <si>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</si>
  <si>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</si>
  <si>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</si>
  <si>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</si>
  <si>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</si>
  <si>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</si>
  <si>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</si>
  <si>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</si>
  <si>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</si>
  <si>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</si>
  <si>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</si>
  <si>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</si>
  <si>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</si>
  <si>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</si>
  <si>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</si>
  <si>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</si>
  <si>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</si>
  <si>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</si>
  <si>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</si>
  <si>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</si>
  <si>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</si>
  <si>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</si>
  <si>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</si>
  <si>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</si>
  <si>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</si>
  <si>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</si>
  <si>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</si>
  <si>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</si>
  <si>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</si>
  <si>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</si>
  <si>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</si>
  <si>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</si>
  <si>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</si>
  <si>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</si>
  <si>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</si>
  <si>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</si>
  <si>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</si>
  <si>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</si>
  <si>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</si>
  <si>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</si>
  <si>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</si>
  <si>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</si>
  <si>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</si>
  <si>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</si>
  <si>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</si>
  <si>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</si>
  <si>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</si>
  <si>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</si>
  <si>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</si>
  <si>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</si>
  <si>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</si>
  <si>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</si>
  <si>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</si>
  <si>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</si>
  <si>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</si>
  <si>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</si>
  <si>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</si>
  <si>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</si>
  <si>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</si>
  <si>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</si>
  <si>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</si>
  <si>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</si>
  <si>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</si>
  <si>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</si>
  <si>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</si>
  <si>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</si>
  <si>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</si>
  <si>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</si>
  <si>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</si>
  <si>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</si>
  <si>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</si>
  <si>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</si>
  <si>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</si>
  <si>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</si>
  <si>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</si>
  <si>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</si>
  <si>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</si>
  <si>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</si>
  <si>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</si>
  <si>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</si>
  <si>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</si>
  <si>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</si>
  <si>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</si>
  <si>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</si>
  <si>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</si>
  <si>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</si>
  <si>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</si>
  <si>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</si>
  <si>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</si>
  <si>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</si>
  <si>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</si>
  <si>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</si>
  <si>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</si>
  <si>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</si>
  <si>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</si>
  <si>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</si>
  <si>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</si>
  <si>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</si>
  <si>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</si>
  <si>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</si>
  <si>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</si>
  <si>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</si>
  <si>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</si>
  <si>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</si>
  <si>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</si>
  <si>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</si>
  <si>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</si>
  <si>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</si>
  <si>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</si>
  <si>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</si>
  <si>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</si>
  <si>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</si>
  <si>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</si>
  <si>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</si>
  <si>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</si>
  <si>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</si>
  <si>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</si>
  <si>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</si>
  <si>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</si>
  <si>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</si>
  <si>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</si>
  <si>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</si>
  <si>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</si>
  <si>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</si>
  <si>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</si>
  <si>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</si>
  <si>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</si>
  <si>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</si>
  <si>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</si>
  <si>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</si>
  <si>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</si>
  <si>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</si>
  <si>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</si>
  <si>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</si>
  <si>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</si>
  <si>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</si>
  <si>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</si>
  <si>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</si>
  <si>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</si>
  <si>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</si>
  <si>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</si>
  <si>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</si>
  <si>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</si>
  <si>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</si>
  <si>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</si>
  <si>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</si>
  <si>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</si>
  <si>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</si>
  <si>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</si>
  <si>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</si>
  <si>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</si>
  <si>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</si>
  <si>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</si>
  <si>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</si>
  <si>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</si>
  <si>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</si>
  <si>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</si>
  <si>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</si>
  <si>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</si>
  <si>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</si>
  <si>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</si>
  <si>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</si>
  <si>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</si>
  <si>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</si>
  <si>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</si>
  <si>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</si>
  <si>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</si>
  <si>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</si>
  <si>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</si>
  <si>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</si>
  <si>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</si>
  <si>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</si>
  <si>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</si>
  <si>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</si>
  <si>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</si>
  <si>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</si>
  <si>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</si>
  <si>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</si>
  <si>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</si>
  <si>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</si>
  <si>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</si>
  <si>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</si>
  <si>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</si>
  <si>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</si>
  <si>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</si>
  <si>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</si>
  <si>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</si>
  <si>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</si>
  <si>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</si>
  <si>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</si>
  <si>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</si>
  <si>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</si>
  <si>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</si>
  <si>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</si>
  <si>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</si>
  <si>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</si>
  <si>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</si>
  <si>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</si>
  <si>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</si>
  <si>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</si>
  <si>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</si>
  <si>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</si>
  <si>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</si>
  <si>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</si>
  <si>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</si>
  <si>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</si>
  <si>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</si>
  <si>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</si>
  <si>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</si>
  <si>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</si>
  <si>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</si>
  <si>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</si>
  <si>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</si>
  <si>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</si>
  <si>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</si>
  <si>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</si>
  <si>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</si>
  <si>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</si>
  <si>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</si>
  <si>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</si>
  <si>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</si>
  <si>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</si>
  <si>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</si>
  <si>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</si>
  <si>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</si>
  <si>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</si>
  <si>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</si>
  <si>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</si>
  <si>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</si>
  <si>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</si>
  <si>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</si>
  <si>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</si>
  <si>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</si>
  <si>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</si>
  <si>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</si>
  <si>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</si>
  <si>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</si>
  <si>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</si>
  <si>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</si>
  <si>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</si>
  <si>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</si>
  <si>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</si>
  <si>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</si>
  <si>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</si>
  <si>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</si>
  <si>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</si>
  <si>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</si>
  <si>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</si>
  <si>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</si>
  <si>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</si>
  <si>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</si>
  <si>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</si>
  <si>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</si>
  <si>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</si>
  <si>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</si>
  <si>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</si>
  <si>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</si>
  <si>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</si>
  <si>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</si>
  <si>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</si>
  <si>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</si>
  <si>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</si>
  <si>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</si>
  <si>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</si>
  <si>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</si>
  <si>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</si>
  <si>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</si>
  <si>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</si>
  <si>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</si>
  <si>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</si>
  <si>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</si>
  <si>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</si>
  <si>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</si>
  <si>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</si>
  <si>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</si>
  <si>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</si>
  <si>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</si>
  <si>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</si>
  <si>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</si>
  <si>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</si>
  <si>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</si>
  <si>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</si>
  <si>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</si>
  <si>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</si>
  <si>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</si>
  <si>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</si>
  <si>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</si>
  <si>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</si>
  <si>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</si>
  <si>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</si>
  <si>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</si>
  <si>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</si>
  <si>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</si>
  <si>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</si>
  <si>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</si>
  <si>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</si>
  <si>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</si>
  <si>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</si>
  <si>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</si>
  <si>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</si>
  <si>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</si>
  <si>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</si>
  <si>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</si>
  <si>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</si>
  <si>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</si>
  <si>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</si>
  <si>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</si>
  <si>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</si>
  <si>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</si>
  <si>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</si>
  <si>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</si>
  <si>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</si>
  <si>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</si>
  <si>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</si>
  <si>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</si>
  <si>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</si>
  <si>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</si>
  <si>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</si>
  <si>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</si>
  <si>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</si>
  <si>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</si>
  <si>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</si>
  <si>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</si>
  <si>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</si>
  <si>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</si>
  <si>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</si>
  <si>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</si>
  <si>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</si>
  <si>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</si>
  <si>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</si>
  <si>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</si>
  <si>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</si>
  <si>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</si>
  <si>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</si>
  <si>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</si>
  <si>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</si>
  <si>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</si>
  <si>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</si>
  <si>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</si>
  <si>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</si>
  <si>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</si>
  <si>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</si>
  <si>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</si>
  <si>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</si>
  <si>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</si>
  <si>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</si>
  <si>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</si>
  <si>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</si>
  <si>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</si>
  <si>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</si>
  <si>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</si>
  <si>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</si>
  <si>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</si>
  <si>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</si>
  <si>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</si>
  <si>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</si>
  <si>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</si>
  <si>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</si>
  <si>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</si>
  <si>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</si>
  <si>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</si>
  <si>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</si>
  <si>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</si>
  <si>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</si>
  <si>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</si>
  <si>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</si>
  <si>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</si>
  <si>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</si>
  <si>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</si>
  <si>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</si>
  <si>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</si>
  <si>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</si>
  <si>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</si>
  <si>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</si>
  <si>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</si>
  <si>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</si>
  <si>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</si>
  <si>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</si>
  <si>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</si>
  <si>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</si>
  <si>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</si>
  <si>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</si>
  <si>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</si>
  <si>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</si>
  <si>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</si>
  <si>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</si>
  <si>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</si>
  <si>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</si>
  <si>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</si>
  <si>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</si>
  <si>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</si>
  <si>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</si>
  <si>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</si>
  <si>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</si>
  <si>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</si>
  <si>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</si>
  <si>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</si>
  <si>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</si>
  <si>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</si>
  <si>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</si>
  <si>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</si>
  <si>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</si>
  <si>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</si>
  <si>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</si>
  <si>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</si>
  <si>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</si>
  <si>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</si>
  <si>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</si>
  <si>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</si>
  <si>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</si>
  <si>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</si>
  <si>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</si>
  <si>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</si>
  <si>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</si>
  <si>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</si>
  <si>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</si>
  <si>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</si>
  <si>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</si>
  <si>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</si>
  <si>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</si>
  <si>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</si>
  <si>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</si>
  <si>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</si>
  <si>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</si>
  <si>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</si>
  <si>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</si>
  <si>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</si>
  <si>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</si>
  <si>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</si>
  <si>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</si>
  <si>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</si>
  <si>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</si>
  <si>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</si>
  <si>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</si>
  <si>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</si>
  <si>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</si>
  <si>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</si>
  <si>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</si>
  <si>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</si>
  <si>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</si>
  <si>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</si>
  <si>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</si>
  <si>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</si>
  <si>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</si>
  <si>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</si>
  <si>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</si>
  <si>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</si>
  <si>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</si>
  <si>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</si>
  <si>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</si>
  <si>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</si>
  <si>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</si>
  <si>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</si>
  <si>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</si>
  <si>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</si>
  <si>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</si>
  <si>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</si>
  <si>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</si>
  <si>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</si>
  <si>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</si>
  <si>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</si>
  <si>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</si>
  <si>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</si>
  <si>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</si>
  <si>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</si>
  <si>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</si>
  <si>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</si>
  <si>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</si>
  <si>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</si>
  <si>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</si>
  <si>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</si>
  <si>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</si>
  <si>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</si>
  <si>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</si>
  <si>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</si>
  <si>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</si>
  <si>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</si>
  <si>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</si>
  <si>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</si>
  <si>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</si>
  <si>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</si>
  <si>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</si>
  <si>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</si>
  <si>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</si>
  <si>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</si>
  <si>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</si>
  <si>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</si>
  <si>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</si>
  <si>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</si>
  <si>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</si>
  <si>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</si>
  <si>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</si>
  <si>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</si>
  <si>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</si>
  <si>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</si>
  <si>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</si>
  <si>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</si>
  <si>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</si>
  <si>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</si>
  <si>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</si>
  <si>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</si>
  <si>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</si>
  <si>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</si>
  <si>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</si>
  <si>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</si>
  <si>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</si>
  <si>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</si>
  <si>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</si>
  <si>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</si>
  <si>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</si>
  <si>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</si>
  <si>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</si>
  <si>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</si>
  <si>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</si>
  <si>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</si>
  <si>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</si>
  <si>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</si>
  <si>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</si>
  <si>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</si>
  <si>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</si>
  <si>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</si>
  <si>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</si>
  <si>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</si>
  <si>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</si>
  <si>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</si>
  <si>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</si>
  <si>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</si>
  <si>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</si>
  <si>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</si>
  <si>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</si>
  <si>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</si>
  <si>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</si>
  <si>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</si>
  <si>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</si>
  <si>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</si>
  <si>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</si>
  <si>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</si>
  <si>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</si>
  <si>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</si>
  <si>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</si>
  <si>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</si>
  <si>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</si>
  <si>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</si>
  <si>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</si>
  <si>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</si>
  <si>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</si>
  <si>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</si>
  <si>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</si>
  <si>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</si>
  <si>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</si>
  <si>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</si>
  <si>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</si>
  <si>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</si>
  <si>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</si>
  <si>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</si>
  <si>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</si>
  <si>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</si>
  <si>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</si>
  <si>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</si>
  <si>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</si>
  <si>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</si>
  <si>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</si>
  <si>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</si>
  <si>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</si>
  <si>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</si>
  <si>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</si>
  <si>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</si>
  <si>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</si>
  <si>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</si>
  <si>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</si>
  <si>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</si>
  <si>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</si>
  <si>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</si>
  <si>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</si>
  <si>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</si>
  <si>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</si>
  <si>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</si>
  <si>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</si>
  <si>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</si>
  <si>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</si>
  <si>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</si>
  <si>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</si>
  <si>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</si>
  <si>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</si>
  <si>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</si>
  <si>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</si>
  <si>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</si>
  <si>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</si>
  <si>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</si>
  <si>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</si>
  <si>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</si>
  <si>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</si>
  <si>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</si>
  <si>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</si>
  <si>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</si>
  <si>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</si>
  <si>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</si>
  <si>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</si>
  <si>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</si>
  <si>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</si>
  <si>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</si>
  <si>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</si>
  <si>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</si>
  <si>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</si>
  <si>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</si>
  <si>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</si>
  <si>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</si>
  <si>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</si>
  <si>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</si>
  <si>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</si>
  <si>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</si>
  <si>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</si>
  <si>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</si>
  <si>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</si>
  <si>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</si>
  <si>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</si>
  <si>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</si>
  <si>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</si>
  <si>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</si>
  <si>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</si>
  <si>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</si>
  <si>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</si>
  <si>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</si>
  <si>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</si>
  <si>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</si>
  <si>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</si>
  <si>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</si>
  <si>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</si>
  <si>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</si>
  <si>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</si>
  <si>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</si>
  <si>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</si>
  <si>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</si>
  <si>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</si>
  <si>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</si>
  <si>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</si>
  <si>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</si>
  <si>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</si>
  <si>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</si>
  <si>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</si>
  <si>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</si>
  <si>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</si>
  <si>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</si>
  <si>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</si>
  <si>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</si>
  <si>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</si>
  <si>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</si>
  <si>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</si>
  <si>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</si>
  <si>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</si>
  <si>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</si>
  <si>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</si>
  <si>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</si>
  <si>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</si>
  <si>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</si>
  <si>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</si>
  <si>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</si>
  <si>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</si>
  <si>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</si>
  <si>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</si>
  <si>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</si>
  <si>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</si>
  <si>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</si>
  <si>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</si>
  <si>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</si>
  <si>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</si>
  <si>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</si>
  <si>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</si>
  <si>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</si>
  <si>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</si>
  <si>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</si>
  <si>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</si>
  <si>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</si>
  <si>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</si>
  <si>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</si>
  <si>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</si>
  <si>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</si>
  <si>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</si>
  <si>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</si>
  <si>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</si>
  <si>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</si>
  <si>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</si>
  <si>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</si>
  <si>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</si>
  <si>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</si>
  <si>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</si>
  <si>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</si>
  <si>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</si>
  <si>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</si>
  <si>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</si>
  <si>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</si>
  <si>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</si>
  <si>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</si>
  <si>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</si>
  <si>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</si>
  <si>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</si>
  <si>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</si>
  <si>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</si>
  <si>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</si>
  <si>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</si>
  <si>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</si>
  <si>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</si>
  <si>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</si>
  <si>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</si>
  <si>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</si>
  <si>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</si>
  <si>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</si>
  <si>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</si>
  <si>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</si>
  <si>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</si>
  <si>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</si>
  <si>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</si>
  <si>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</si>
  <si>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</si>
  <si>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</si>
  <si>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</si>
  <si>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</si>
  <si>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</si>
  <si>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</si>
  <si>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</si>
  <si>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</si>
  <si>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</si>
  <si>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</si>
  <si>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</si>
  <si>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</si>
  <si>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</si>
  <si>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</si>
  <si>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</si>
  <si>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</si>
  <si>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</si>
  <si>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</si>
  <si>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</si>
  <si>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</si>
  <si>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</si>
  <si>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</si>
  <si>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</si>
  <si>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</si>
  <si>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</si>
  <si>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</si>
  <si>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</si>
  <si>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</si>
  <si>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</si>
  <si>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</si>
  <si>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</si>
  <si>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</si>
  <si>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</si>
  <si>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</si>
  <si>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</si>
  <si>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</si>
  <si>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</si>
  <si>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</si>
  <si>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</si>
  <si>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</si>
  <si>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</si>
  <si>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</si>
  <si>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</si>
  <si>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</si>
  <si>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</si>
  <si>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</si>
  <si>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</si>
  <si>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</si>
  <si>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</si>
  <si>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</si>
  <si>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</si>
  <si>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</si>
  <si>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</si>
  <si>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</si>
  <si>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</si>
  <si>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</si>
  <si>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</si>
  <si>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</si>
  <si>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</si>
  <si>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</si>
  <si>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</si>
  <si>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</si>
  <si>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</si>
  <si>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</si>
  <si>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</si>
  <si>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</si>
  <si>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</si>
  <si>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</si>
  <si>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</si>
  <si>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</si>
  <si>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</si>
  <si>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</si>
  <si>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</si>
  <si>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</si>
  <si>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</si>
  <si>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</si>
  <si>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</si>
  <si>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</si>
  <si>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</si>
  <si>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</si>
  <si>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</si>
  <si>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</si>
  <si>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</si>
  <si>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</si>
  <si>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</si>
  <si>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</si>
  <si>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</si>
  <si>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</si>
  <si>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</si>
  <si>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</si>
  <si>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</si>
  <si>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</si>
  <si>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</si>
  <si>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</si>
  <si>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</si>
  <si>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</si>
  <si>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</si>
  <si>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</si>
  <si>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</si>
  <si>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</si>
  <si>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</si>
  <si>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</si>
  <si>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</si>
  <si>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</si>
  <si>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</si>
  <si>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</si>
  <si>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</si>
  <si>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</si>
  <si>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</si>
  <si>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</si>
  <si>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</si>
  <si>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</si>
  <si>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</si>
  <si>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</si>
  <si>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</si>
  <si>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</si>
  <si>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</si>
  <si>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</si>
  <si>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</si>
  <si>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</si>
  <si>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</si>
  <si>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</si>
  <si>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</si>
  <si>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</si>
  <si>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</si>
  <si>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</si>
  <si>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</si>
  <si>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</si>
  <si>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</si>
  <si>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</si>
  <si>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</si>
  <si>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</si>
  <si>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</si>
  <si>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</si>
  <si>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</si>
  <si>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</si>
  <si>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</si>
  <si>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</si>
  <si>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</si>
  <si>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</si>
  <si>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</si>
  <si>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</si>
  <si>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</si>
  <si>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</si>
  <si>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</si>
  <si>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</si>
  <si>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</si>
  <si>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</si>
  <si>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</si>
  <si>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</si>
  <si>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</si>
  <si>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</si>
  <si>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</si>
  <si>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</si>
  <si>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</si>
  <si>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</si>
  <si>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</si>
  <si>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</si>
  <si>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</si>
  <si>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</si>
  <si>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</si>
  <si>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</si>
  <si>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</si>
  <si>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</si>
  <si>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</si>
  <si>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</si>
  <si>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</si>
  <si>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</si>
  <si>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</si>
  <si>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</si>
  <si>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</si>
  <si>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</si>
  <si>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</si>
  <si>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</si>
  <si>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</si>
  <si>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</si>
  <si>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</si>
  <si>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</si>
  <si>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</si>
  <si>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</si>
  <si>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</si>
  <si>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</si>
  <si>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</si>
  <si>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</si>
  <si>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</si>
  <si>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</si>
  <si>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</si>
  <si>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</si>
  <si>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</si>
  <si>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</si>
  <si>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</si>
  <si>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</si>
  <si>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</si>
  <si>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</si>
  <si>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</si>
  <si>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</si>
  <si>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</si>
  <si>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</si>
  <si>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</si>
  <si>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</si>
  <si>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</si>
  <si>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</si>
  <si>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</si>
  <si>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</si>
  <si>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</si>
  <si>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</si>
  <si>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</si>
  <si>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</si>
  <si>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</si>
  <si>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</si>
  <si>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</si>
  <si>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</si>
  <si>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</si>
  <si>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</si>
  <si>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</si>
  <si>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</si>
  <si>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</si>
  <si>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</si>
  <si>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</si>
  <si>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</si>
  <si>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</si>
  <si>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</si>
  <si>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</si>
  <si>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</si>
  <si>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</si>
  <si>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</si>
  <si>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</si>
  <si>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</si>
  <si>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</si>
  <si>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</si>
  <si>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</si>
  <si>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</si>
  <si>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</si>
  <si>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</si>
  <si>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</si>
  <si>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</si>
  <si>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</si>
  <si>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</si>
  <si>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</si>
  <si>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</si>
  <si>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</si>
  <si>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</si>
  <si>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</si>
  <si>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</si>
  <si>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</si>
  <si>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</si>
  <si>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</si>
  <si>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</si>
  <si>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</si>
  <si>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</si>
  <si>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</si>
  <si>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</si>
  <si>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</si>
  <si>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</si>
  <si>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</si>
  <si>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</si>
  <si>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</si>
  <si>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</si>
  <si>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</si>
  <si>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</si>
  <si>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</si>
  <si>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</si>
  <si>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</si>
  <si>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</si>
  <si>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</si>
  <si>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</si>
  <si>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</si>
  <si>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</si>
  <si>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</si>
  <si>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</si>
  <si>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</si>
  <si>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</si>
  <si>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</si>
  <si>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</si>
  <si>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</si>
  <si>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</si>
  <si>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</si>
  <si>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</si>
  <si>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</si>
  <si>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</si>
  <si>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</si>
  <si>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</si>
  <si>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</si>
  <si>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</si>
  <si>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</si>
  <si>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</si>
  <si>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</si>
  <si>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</si>
  <si>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</si>
  <si>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</si>
  <si>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</si>
  <si>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</si>
  <si>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</si>
  <si>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</si>
  <si>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</si>
  <si>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</si>
  <si>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</si>
  <si>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</si>
  <si>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</si>
  <si>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</si>
  <si>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</si>
  <si>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</si>
  <si>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</si>
  <si>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</si>
  <si>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</si>
  <si>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</si>
  <si>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</si>
  <si>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</si>
  <si>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</si>
  <si>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</si>
  <si>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</si>
  <si>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</si>
  <si>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</si>
  <si>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</si>
  <si>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</si>
  <si>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</si>
  <si>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</si>
  <si>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</si>
  <si>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</si>
  <si>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</si>
  <si>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</si>
  <si>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</si>
  <si>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</si>
  <si>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</si>
  <si>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</si>
  <si>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</si>
  <si>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</si>
  <si>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</si>
  <si>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</si>
  <si>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</si>
  <si>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</si>
  <si>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</si>
  <si>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</si>
  <si>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</si>
  <si>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</si>
  <si>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</si>
  <si>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</si>
  <si>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</si>
  <si>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</si>
  <si>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</si>
  <si>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</si>
  <si>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</si>
  <si>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</si>
  <si>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</si>
  <si>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</si>
  <si>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</si>
  <si>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</si>
  <si>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</si>
  <si>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</si>
  <si>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</si>
  <si>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</si>
  <si>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</si>
  <si>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</si>
  <si>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</si>
  <si>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</si>
  <si>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</si>
  <si>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</si>
  <si>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</si>
  <si>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</si>
  <si>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</si>
  <si>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</si>
  <si>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</si>
  <si>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</si>
  <si>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</si>
  <si>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</si>
  <si>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</si>
  <si>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</si>
  <si>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</si>
  <si>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</si>
  <si>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</si>
  <si>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</si>
  <si>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</si>
  <si>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</si>
  <si>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</si>
  <si>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</si>
  <si>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</si>
  <si>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</si>
  <si>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</si>
  <si>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</si>
  <si>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</si>
  <si>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</si>
  <si>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</si>
  <si>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</si>
  <si>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</si>
  <si>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</si>
  <si>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</si>
  <si>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</si>
  <si>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</si>
  <si>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</si>
  <si>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</si>
  <si>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</si>
  <si>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</si>
  <si>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</si>
  <si>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</si>
  <si>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</si>
  <si>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</si>
  <si>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</si>
  <si>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</si>
  <si>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</si>
  <si>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</si>
  <si>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</si>
  <si>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</si>
  <si>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</si>
  <si>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</si>
  <si>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</si>
  <si>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</si>
  <si>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</si>
  <si>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</si>
  <si>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</si>
  <si>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</si>
  <si>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</si>
  <si>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</si>
  <si>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</si>
  <si>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</si>
  <si>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</si>
  <si>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</si>
  <si>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</si>
  <si>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</si>
  <si>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</si>
  <si>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</si>
  <si>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</si>
  <si>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</si>
  <si>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</si>
  <si>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</si>
  <si>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</si>
  <si>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</si>
  <si>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</si>
  <si>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</si>
  <si>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</si>
  <si>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</si>
  <si>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</si>
  <si>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</si>
  <si>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</si>
  <si>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</si>
  <si>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</si>
  <si>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</si>
  <si>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</si>
  <si>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</si>
  <si>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</si>
  <si>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</si>
  <si>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</si>
  <si>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</si>
  <si>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</si>
  <si>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</si>
  <si>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</si>
  <si>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</si>
  <si>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</si>
  <si>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</si>
  <si>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</si>
  <si>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</si>
  <si>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</si>
  <si>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</si>
  <si>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</si>
  <si>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</si>
  <si>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</si>
  <si>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</si>
  <si>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</si>
  <si>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</si>
  <si>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</si>
  <si>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</si>
  <si>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</si>
  <si>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</si>
  <si>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</si>
  <si>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</si>
  <si>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</si>
  <si>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</si>
  <si>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</si>
  <si>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</si>
  <si>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</si>
  <si>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</si>
  <si>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</si>
  <si>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</si>
  <si>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</si>
  <si>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</si>
  <si>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</si>
  <si>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</si>
  <si>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</si>
  <si>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</si>
  <si>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</si>
  <si>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</si>
  <si>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</si>
  <si>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</si>
  <si>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</si>
  <si>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</si>
  <si>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</si>
  <si>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</si>
  <si>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</si>
  <si>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</si>
  <si>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</si>
  <si>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</si>
  <si>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</si>
  <si>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</si>
  <si>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</si>
  <si>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</si>
  <si>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</si>
  <si>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</si>
  <si>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</si>
  <si>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</si>
  <si>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</si>
  <si>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</si>
  <si>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</si>
  <si>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</si>
  <si>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</si>
  <si>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</si>
  <si>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</si>
  <si>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</si>
  <si>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</si>
  <si>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</si>
  <si>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</si>
  <si>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</si>
  <si>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</si>
  <si>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</si>
  <si>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</si>
  <si>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</si>
  <si>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</si>
  <si>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</si>
  <si>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</si>
  <si>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</si>
  <si>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</si>
  <si>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</si>
  <si>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</si>
  <si>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</si>
  <si>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</si>
  <si>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</si>
  <si>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</si>
  <si>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</si>
  <si>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</si>
  <si>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</si>
  <si>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</si>
  <si>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</si>
  <si>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</si>
  <si>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</si>
  <si>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</si>
  <si>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</si>
  <si>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</si>
  <si>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</si>
  <si>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</si>
  <si>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</si>
  <si>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</si>
  <si>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</si>
  <si>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</si>
  <si>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</si>
  <si>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</si>
  <si>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</si>
  <si>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</si>
  <si>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</si>
  <si>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</si>
  <si>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</si>
  <si>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</si>
  <si>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</si>
  <si>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</si>
  <si>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</si>
  <si>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</si>
  <si>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</si>
  <si>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</si>
  <si>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</si>
  <si>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</si>
  <si>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</si>
  <si>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</si>
  <si>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</si>
  <si>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</si>
  <si>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</si>
  <si>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</si>
  <si>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</si>
  <si>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</si>
  <si>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</si>
  <si>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</si>
  <si>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</si>
  <si>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</si>
  <si>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</si>
  <si>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</si>
  <si>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</si>
  <si>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</si>
  <si>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</si>
  <si>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</si>
  <si>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</si>
  <si>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</si>
  <si>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</si>
  <si>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</si>
  <si>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</si>
  <si>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</si>
  <si>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</si>
  <si>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</si>
  <si>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</si>
  <si>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</si>
  <si>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</si>
  <si>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</si>
  <si>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</si>
  <si>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</si>
  <si>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</si>
  <si>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</si>
  <si>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</si>
  <si>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</si>
  <si>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</si>
  <si>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</si>
  <si>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</si>
  <si>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</si>
  <si>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</si>
  <si>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</si>
  <si>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</si>
  <si>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</si>
  <si>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</si>
  <si>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</si>
  <si>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</si>
  <si>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</si>
  <si>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</si>
  <si>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</si>
  <si>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</si>
  <si>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</si>
  <si>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</si>
  <si>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</si>
  <si>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</si>
  <si>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</si>
  <si>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</si>
  <si>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</si>
  <si>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</si>
  <si>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</si>
  <si>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</si>
  <si>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</si>
  <si>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</si>
  <si>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</si>
  <si>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</si>
  <si>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</si>
  <si>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</si>
  <si>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</si>
  <si>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</si>
  <si>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</si>
  <si>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</si>
  <si>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</si>
  <si>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</si>
  <si>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</si>
  <si>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</si>
  <si>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</si>
  <si>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</si>
  <si>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</si>
  <si>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</si>
  <si>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</si>
  <si>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</si>
  <si>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</si>
  <si>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</si>
  <si>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</si>
  <si>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</si>
  <si>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</si>
  <si>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</si>
  <si>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</si>
  <si>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</si>
  <si>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</si>
  <si>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</si>
  <si>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</si>
  <si>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</si>
  <si>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</si>
  <si>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</si>
  <si>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</si>
  <si>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</si>
  <si>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</si>
  <si>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</si>
  <si>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</si>
  <si>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</si>
  <si>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</si>
  <si>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</si>
  <si>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</si>
  <si>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</si>
  <si>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</si>
  <si>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</si>
  <si>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</si>
  <si>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</si>
  <si>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</si>
  <si>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</si>
  <si>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</si>
  <si>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</si>
  <si>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</si>
  <si>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</si>
  <si>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</si>
  <si>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</si>
  <si>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</si>
  <si>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</si>
  <si>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</si>
  <si>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</si>
  <si>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</si>
  <si>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</si>
  <si>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</si>
  <si>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</si>
  <si>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</si>
  <si>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</si>
  <si>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</si>
  <si>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</si>
  <si>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</si>
  <si>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</si>
  <si>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</si>
  <si>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</si>
  <si>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</si>
  <si>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</si>
  <si>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</si>
  <si>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</si>
  <si>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</si>
  <si>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</si>
  <si>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</si>
  <si>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</si>
  <si>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</si>
  <si>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</si>
  <si>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</si>
  <si>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</si>
  <si>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</si>
  <si>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</si>
  <si>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</si>
  <si>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</si>
  <si>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</si>
  <si>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</si>
  <si>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</si>
  <si>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</si>
  <si>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</si>
  <si>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</si>
  <si>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</si>
  <si>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</si>
  <si>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</si>
  <si>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</si>
  <si>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</si>
  <si>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</si>
  <si>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</si>
  <si>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</si>
  <si>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</si>
  <si>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</si>
  <si>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</si>
  <si>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</si>
  <si>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</si>
  <si>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</si>
  <si>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</si>
  <si>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</si>
  <si>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</si>
  <si>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</si>
  <si>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</si>
  <si>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</si>
  <si>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</si>
  <si>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</si>
  <si>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</si>
  <si>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</si>
  <si>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</si>
  <si>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</si>
  <si>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</si>
  <si>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</si>
  <si>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</si>
  <si>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</si>
  <si>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</si>
  <si>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</si>
  <si>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</si>
  <si>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</si>
  <si>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</si>
  <si>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</si>
  <si>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</si>
  <si>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</si>
  <si>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</si>
  <si>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</si>
  <si>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</si>
  <si>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</si>
  <si>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</si>
  <si>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</si>
  <si>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</si>
  <si>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</si>
  <si>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</si>
  <si>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</si>
  <si>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</si>
  <si>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</si>
  <si>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</si>
  <si>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</si>
  <si>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</si>
  <si>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</si>
  <si>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</si>
  <si>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</si>
  <si>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</si>
  <si>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</si>
  <si>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</si>
  <si>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</si>
  <si>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</si>
  <si>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</si>
  <si>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</si>
  <si>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</si>
  <si>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</si>
  <si>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</si>
  <si>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</si>
  <si>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</si>
  <si>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</si>
  <si>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</si>
  <si>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</si>
  <si>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</si>
  <si>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</si>
  <si>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</si>
  <si>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</si>
  <si>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</si>
  <si>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</si>
  <si>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</si>
  <si>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</si>
  <si>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</si>
  <si>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</si>
  <si>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</si>
  <si>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</si>
  <si>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</si>
  <si>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</si>
  <si>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</si>
  <si>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</si>
  <si>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</si>
  <si>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</si>
  <si>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</si>
  <si>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</si>
  <si>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</si>
  <si>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</si>
  <si>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</si>
  <si>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</si>
  <si>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</si>
  <si>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</si>
  <si>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</si>
  <si>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</si>
  <si>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</si>
  <si>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</si>
  <si>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</si>
  <si>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</si>
  <si>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</si>
  <si>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</si>
  <si>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</si>
  <si>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</si>
  <si>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</si>
  <si>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</si>
  <si>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</si>
  <si>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</si>
  <si>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</si>
  <si>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</si>
  <si>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</si>
  <si>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</si>
  <si>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</si>
  <si>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</si>
  <si>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</si>
  <si>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</si>
  <si>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</si>
  <si>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</si>
  <si>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</si>
  <si>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</si>
  <si>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</si>
  <si>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</si>
  <si>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</si>
  <si>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</si>
  <si>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</si>
  <si>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</si>
  <si>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</si>
  <si>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</si>
  <si>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</si>
  <si>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</si>
  <si>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</si>
  <si>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</si>
  <si>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</si>
  <si>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</si>
  <si>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</si>
  <si>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</si>
  <si>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</si>
  <si>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</si>
  <si>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</si>
  <si>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</si>
  <si>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</si>
  <si>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</si>
  <si>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</si>
  <si>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</si>
  <si>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</si>
  <si>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</si>
  <si>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</si>
  <si>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</si>
  <si>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</si>
  <si>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</si>
  <si>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</si>
  <si>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</si>
  <si>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</si>
  <si>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</si>
  <si>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</si>
  <si>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</si>
  <si>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</si>
  <si>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</si>
  <si>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</si>
  <si>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</si>
  <si>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</si>
  <si>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</si>
  <si>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</si>
  <si>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</si>
  <si>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</si>
  <si>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</si>
  <si>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</si>
  <si>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</si>
  <si>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</si>
  <si>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</si>
  <si>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</si>
  <si>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</si>
  <si>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</si>
  <si>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</si>
  <si>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</si>
  <si>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</si>
  <si>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</si>
  <si>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</si>
  <si>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</si>
  <si>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</si>
  <si>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</si>
  <si>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</si>
  <si>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</si>
  <si>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</si>
  <si>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</si>
  <si>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</si>
  <si>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</si>
  <si>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</si>
  <si>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</si>
  <si>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</si>
  <si>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</si>
  <si>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</si>
  <si>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</si>
  <si>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</si>
  <si>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</si>
  <si>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</si>
  <si>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</si>
  <si>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</si>
  <si>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</si>
  <si>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</si>
  <si>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</si>
  <si>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</si>
  <si>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</si>
  <si>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</si>
  <si>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</si>
  <si>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</si>
  <si>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</si>
  <si>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</si>
  <si>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</si>
  <si>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</si>
  <si>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</si>
  <si>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</si>
  <si>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</si>
  <si>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</si>
  <si>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</si>
  <si>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</si>
  <si>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</si>
  <si>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</si>
  <si>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</si>
  <si>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</si>
  <si>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</si>
  <si>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</si>
  <si>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</si>
  <si>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</si>
  <si>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</si>
  <si>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</si>
  <si>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</si>
  <si>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</si>
  <si>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</si>
  <si>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</si>
  <si>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</si>
  <si>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</si>
  <si>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</si>
  <si>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</si>
  <si>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</si>
  <si>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</si>
  <si>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</si>
  <si>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</si>
  <si>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</si>
  <si>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</si>
  <si>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</si>
  <si>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</si>
  <si>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</si>
  <si>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</si>
  <si>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</si>
  <si>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</si>
  <si>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</si>
  <si>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</si>
  <si>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</si>
  <si>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</si>
  <si>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</si>
  <si>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</si>
  <si>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</si>
  <si>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</si>
  <si>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</si>
  <si>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</si>
  <si>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</si>
  <si>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</si>
  <si>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</si>
  <si>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</si>
  <si>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</si>
  <si>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</si>
  <si>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</si>
  <si>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</si>
  <si>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</si>
  <si>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</si>
  <si>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</si>
  <si>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</si>
  <si>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</si>
  <si>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</si>
  <si>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</si>
  <si>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</si>
  <si>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</si>
  <si>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</si>
  <si>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</si>
  <si>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</si>
  <si>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</si>
  <si>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</si>
  <si>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</si>
  <si>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</si>
  <si>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</si>
  <si>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</si>
  <si>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</si>
  <si>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</si>
  <si>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</si>
  <si>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</si>
  <si>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</si>
  <si>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</si>
  <si>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</si>
  <si>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</si>
  <si>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</si>
  <si>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</si>
  <si>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</si>
  <si>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</si>
  <si>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</si>
  <si>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</si>
  <si>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</si>
  <si>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</si>
  <si>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</si>
  <si>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</si>
  <si>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</si>
  <si>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</si>
  <si>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</si>
  <si>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</si>
  <si>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</si>
  <si>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</si>
  <si>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</si>
  <si>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</si>
  <si>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</si>
  <si>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</si>
  <si>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</si>
  <si>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</si>
  <si>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</si>
  <si>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</si>
  <si>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</si>
  <si>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</si>
  <si>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</si>
  <si>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</si>
  <si>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</si>
  <si>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</si>
  <si>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</si>
  <si>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</si>
  <si>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</si>
  <si>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</si>
  <si>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</si>
  <si>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</si>
  <si>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</si>
  <si>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</si>
  <si>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</si>
  <si>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</si>
  <si>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</si>
  <si>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</si>
  <si>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</si>
  <si>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</si>
  <si>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</si>
  <si>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</si>
  <si>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</si>
  <si>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</si>
  <si>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</si>
  <si>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</si>
  <si>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</si>
  <si>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</si>
  <si>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</si>
  <si>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</si>
  <si>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</si>
  <si>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</si>
  <si>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</si>
  <si>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</si>
  <si>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</si>
  <si>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</si>
  <si>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</si>
  <si>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</si>
  <si>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</si>
  <si>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</si>
  <si>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</si>
  <si>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</si>
  <si>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</si>
  <si>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</si>
  <si>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</si>
  <si>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</si>
  <si>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</si>
  <si>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</si>
  <si>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</si>
  <si>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</si>
  <si>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</si>
  <si>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</si>
  <si>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</si>
  <si>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</si>
  <si>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</si>
  <si>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</si>
  <si>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</si>
  <si>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</si>
  <si>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</si>
  <si>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</si>
  <si>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</si>
  <si>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</si>
  <si>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</si>
  <si>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</si>
  <si>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</si>
  <si>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</si>
  <si>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</si>
  <si>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</si>
  <si>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</si>
  <si>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</si>
  <si>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</si>
  <si>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</si>
  <si>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</si>
  <si>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</si>
  <si>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</si>
  <si>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</si>
  <si>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</si>
  <si>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</si>
  <si>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</si>
  <si>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</si>
  <si>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</si>
  <si>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</si>
  <si>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</si>
  <si>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</si>
  <si>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</si>
  <si>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</si>
  <si>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</si>
  <si>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</si>
  <si>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</si>
  <si>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</si>
  <si>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</si>
  <si>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</si>
  <si>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</si>
  <si>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</si>
  <si>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</si>
  <si>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</si>
  <si>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</si>
  <si>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</si>
  <si>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</si>
  <si>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</si>
  <si>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</si>
  <si>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</si>
  <si>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</si>
  <si>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</si>
  <si>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</si>
  <si>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</si>
  <si>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</si>
  <si>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</si>
  <si>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</si>
  <si>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</si>
  <si>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</si>
  <si>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</si>
  <si>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</si>
  <si>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</si>
  <si>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</si>
  <si>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</si>
  <si>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</si>
  <si>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</si>
  <si>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</si>
  <si>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</si>
  <si>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</si>
  <si>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</si>
  <si>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</si>
  <si>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</si>
  <si>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</si>
  <si>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</si>
  <si>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</si>
  <si>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</si>
  <si>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</si>
  <si>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</si>
  <si>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</si>
  <si>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</si>
  <si>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</si>
  <si>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</si>
  <si>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</si>
  <si>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</si>
  <si>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</si>
  <si>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</si>
  <si>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</si>
  <si>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</si>
  <si>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</si>
  <si>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</si>
  <si>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</si>
  <si>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</si>
  <si>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</si>
  <si>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</si>
  <si>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</si>
  <si>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</si>
  <si>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</si>
  <si>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</si>
  <si>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</si>
  <si>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</si>
  <si>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</si>
  <si>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</si>
  <si>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</si>
  <si>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</si>
  <si>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</si>
  <si>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</si>
  <si>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</si>
  <si>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</si>
  <si>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</si>
  <si>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</si>
  <si>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</si>
  <si>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</si>
  <si>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</si>
  <si>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</si>
  <si>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</si>
  <si>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</si>
  <si>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</si>
  <si>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</si>
  <si>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</si>
  <si>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</si>
  <si>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</si>
  <si>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</si>
  <si>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</si>
  <si>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</si>
  <si>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</si>
  <si>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</si>
  <si>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</si>
  <si>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</si>
  <si>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</si>
  <si>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</si>
  <si>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</si>
  <si>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</si>
  <si>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</si>
  <si>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</si>
  <si>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</si>
  <si>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</si>
  <si>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</si>
  <si>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</si>
  <si>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</si>
  <si>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</si>
  <si>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</si>
  <si>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</si>
  <si>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</si>
  <si>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</si>
  <si>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</si>
  <si>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</si>
  <si>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</si>
  <si>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</si>
  <si>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</si>
  <si>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</si>
  <si>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</si>
  <si>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</si>
  <si>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</si>
  <si>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</si>
  <si>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</si>
  <si>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</si>
  <si>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</si>
  <si>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</si>
  <si>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</si>
  <si>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</si>
  <si>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</si>
  <si>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</si>
  <si>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</si>
  <si>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</si>
  <si>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</si>
  <si>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</si>
  <si>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</si>
  <si>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</si>
  <si>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</si>
  <si>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</si>
  <si>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</si>
  <si>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</si>
  <si>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</si>
  <si>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</si>
  <si>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</si>
  <si>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</si>
  <si>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</si>
  <si>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</si>
  <si>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</si>
  <si>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</si>
  <si>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</si>
  <si>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</si>
  <si>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</si>
  <si>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</si>
  <si>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</si>
  <si>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</si>
  <si>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</si>
  <si>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</si>
  <si>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</si>
  <si>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</si>
  <si>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</si>
  <si>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</si>
  <si>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</si>
  <si>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</si>
  <si>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</si>
  <si>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</si>
  <si>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</si>
  <si>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</si>
  <si>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</si>
  <si>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</si>
  <si>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</si>
  <si>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</si>
  <si>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</si>
  <si>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</si>
  <si>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</si>
  <si>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</si>
  <si>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</si>
  <si>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</si>
  <si>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</si>
  <si>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</si>
  <si>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</si>
  <si>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</si>
  <si>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</si>
  <si>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</si>
  <si>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</si>
  <si>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</si>
  <si>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</si>
  <si>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</si>
  <si>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</si>
  <si>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</si>
  <si>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</si>
  <si>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</si>
  <si>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</si>
  <si>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</si>
  <si>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</si>
  <si>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</si>
  <si>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</si>
  <si>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</si>
  <si>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</si>
  <si>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</si>
  <si>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</si>
  <si>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</si>
  <si>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</si>
  <si>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</si>
  <si>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</si>
  <si>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</si>
  <si>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</si>
  <si>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</si>
  <si>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</si>
  <si>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</si>
  <si>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</si>
  <si>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</si>
  <si>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</si>
  <si>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</si>
  <si>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</si>
  <si>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</si>
  <si>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</si>
  <si>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</si>
  <si>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</si>
  <si>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</si>
  <si>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</si>
  <si>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</si>
  <si>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</si>
  <si>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</si>
  <si>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</si>
  <si>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</si>
  <si>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</si>
  <si>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</si>
  <si>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</si>
  <si>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</si>
  <si>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</si>
  <si>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</si>
  <si>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</si>
  <si>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</si>
  <si>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</si>
  <si>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</si>
  <si>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</si>
  <si>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</si>
  <si>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</si>
  <si>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</si>
  <si>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</si>
  <si>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</si>
  <si>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</si>
  <si>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</si>
  <si>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</si>
  <si>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</si>
  <si>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</si>
  <si>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</si>
  <si>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</si>
  <si>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</si>
  <si>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</si>
  <si>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</si>
  <si>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</si>
  <si>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</si>
  <si>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</si>
  <si>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</si>
  <si>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</si>
  <si>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</si>
  <si>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</si>
  <si>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</si>
  <si>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</si>
  <si>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</si>
  <si>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</si>
  <si>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</si>
  <si>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</si>
  <si>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</si>
  <si>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</si>
  <si>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</si>
  <si>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</si>
  <si>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</si>
  <si>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</si>
  <si>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</si>
  <si>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</si>
  <si>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</si>
  <si>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</si>
  <si>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</si>
  <si>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</si>
  <si>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</si>
  <si>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</si>
  <si>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</si>
  <si>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</si>
  <si>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</si>
  <si>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</si>
  <si>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</si>
  <si>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</si>
  <si>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</si>
  <si>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</si>
  <si>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</si>
  <si>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</si>
  <si>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</si>
  <si>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</si>
  <si>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</si>
  <si>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</si>
  <si>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</si>
  <si>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</si>
  <si>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</si>
  <si>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</si>
  <si>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</si>
  <si>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</si>
  <si>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</si>
  <si>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</si>
  <si>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</si>
  <si>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</si>
  <si>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</si>
  <si>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</si>
  <si>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</si>
  <si>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</si>
  <si>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</si>
  <si>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</si>
  <si>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</si>
  <si>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</si>
  <si>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</si>
  <si>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</si>
  <si>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</si>
  <si>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</si>
  <si>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</si>
  <si>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</si>
  <si>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</si>
  <si>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</si>
  <si>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</si>
  <si>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</si>
  <si>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</si>
  <si>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</si>
  <si>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</si>
  <si>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</si>
  <si>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</si>
  <si>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</si>
  <si>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</si>
  <si>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</si>
  <si>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</si>
  <si>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</si>
  <si>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</si>
  <si>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</si>
  <si>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</si>
  <si>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</si>
  <si>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</si>
  <si>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</si>
  <si>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</si>
  <si>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</si>
  <si>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</si>
  <si>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</si>
  <si>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</si>
  <si>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</si>
  <si>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</si>
  <si>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</si>
  <si>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</si>
  <si>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</si>
  <si>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</si>
  <si>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</si>
  <si>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</si>
  <si>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</si>
  <si>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</si>
  <si>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</si>
  <si>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</si>
  <si>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</si>
  <si>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</si>
  <si>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</si>
  <si>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</si>
  <si>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</si>
  <si>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</si>
  <si>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</si>
  <si>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</si>
  <si>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</si>
  <si>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</si>
  <si>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</si>
  <si>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</si>
  <si>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</si>
  <si>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</si>
  <si>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</si>
  <si>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</si>
  <si>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</si>
  <si>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</si>
  <si>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</si>
  <si>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</si>
  <si>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</si>
  <si>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</si>
  <si>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</si>
  <si>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</si>
  <si>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</si>
  <si>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</si>
  <si>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</si>
  <si>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</si>
  <si>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</si>
  <si>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</si>
  <si>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</si>
  <si>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</si>
  <si>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</si>
  <si>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</si>
  <si>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</si>
  <si>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</si>
  <si>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</si>
  <si>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</si>
  <si>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</si>
  <si>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</si>
  <si>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</si>
  <si>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</si>
  <si>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</si>
  <si>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</si>
  <si>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</si>
  <si>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</si>
  <si>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</si>
  <si>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</si>
  <si>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</si>
  <si>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</si>
  <si>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</si>
  <si>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</si>
  <si>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</si>
  <si>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</si>
  <si>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</si>
  <si>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</si>
  <si>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</si>
  <si>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</si>
  <si>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</si>
  <si>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</si>
  <si>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</si>
  <si>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</si>
  <si>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</si>
  <si>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</si>
  <si>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</si>
  <si>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</si>
  <si>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</si>
  <si>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</si>
  <si>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</si>
  <si>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</si>
  <si>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</si>
  <si>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</si>
  <si>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</si>
  <si>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</si>
  <si>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</si>
  <si>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</si>
  <si>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</si>
  <si>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</si>
  <si>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</si>
  <si>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</si>
  <si>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</si>
  <si>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</si>
  <si>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</si>
  <si>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</si>
  <si>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</si>
  <si>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</si>
  <si>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</si>
  <si>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</si>
  <si>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</si>
  <si>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</si>
  <si>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</si>
  <si>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</si>
  <si>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</si>
  <si>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</si>
  <si>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</si>
  <si>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</si>
  <si>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</si>
  <si>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</si>
  <si>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</si>
  <si>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</si>
  <si>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</si>
  <si>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</si>
  <si>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</si>
  <si>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</si>
  <si>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</si>
  <si>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</si>
  <si>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</si>
  <si>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</si>
  <si>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</si>
  <si>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</si>
  <si>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</si>
  <si>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</si>
  <si>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</si>
  <si>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</si>
  <si>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</si>
  <si>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</si>
  <si>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</si>
  <si>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</si>
  <si>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</si>
  <si>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</si>
  <si>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</si>
  <si>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</si>
  <si>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</si>
  <si>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</si>
  <si>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</si>
  <si>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</si>
  <si>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</si>
  <si>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</si>
  <si>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</si>
  <si>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</si>
  <si>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</si>
  <si>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</si>
  <si>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</si>
  <si>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</si>
  <si>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</si>
  <si>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</si>
  <si>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</si>
  <si>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</si>
  <si>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</si>
  <si>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</si>
  <si>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</si>
  <si>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</si>
  <si>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</si>
  <si>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</si>
  <si>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</si>
  <si>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</si>
  <si>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</si>
  <si>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</si>
  <si>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</si>
  <si>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</si>
  <si>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</si>
  <si>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</si>
  <si>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</si>
  <si>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</si>
  <si>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</si>
  <si>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</si>
  <si>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</si>
  <si>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</si>
  <si>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</si>
  <si>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</si>
  <si>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</si>
  <si>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</si>
  <si>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</si>
  <si>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</si>
  <si>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</si>
  <si>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</si>
  <si>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</si>
  <si>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</si>
  <si>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</si>
  <si>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</si>
  <si>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</si>
  <si>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</si>
  <si>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</si>
  <si>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</si>
  <si>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</si>
  <si>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</si>
  <si>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</si>
  <si>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</si>
  <si>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</si>
  <si>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</si>
  <si>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</si>
  <si>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</si>
  <si>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</si>
  <si>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</si>
  <si>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</si>
  <si>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</si>
  <si>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</si>
  <si>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</si>
  <si>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</si>
  <si>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</si>
  <si>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</si>
  <si>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</si>
  <si>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</si>
  <si>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</si>
  <si>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</si>
  <si>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</si>
  <si>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</si>
  <si>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</si>
  <si>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</si>
  <si>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</si>
  <si>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</si>
  <si>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</si>
  <si>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</si>
  <si>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</si>
  <si>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</si>
  <si>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</si>
  <si>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</si>
  <si>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</si>
  <si>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</si>
  <si>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</si>
  <si>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</si>
  <si>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</si>
  <si>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</si>
  <si>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</si>
  <si>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</si>
  <si>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</si>
  <si>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</si>
  <si>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</si>
  <si>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</si>
  <si>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</si>
  <si>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</si>
  <si>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</si>
  <si>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</si>
  <si>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</si>
  <si>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</si>
  <si>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</si>
  <si>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</si>
  <si>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</si>
  <si>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</si>
  <si>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</si>
  <si>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</si>
  <si>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</si>
  <si>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</si>
  <si>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</si>
  <si>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</si>
  <si>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</si>
  <si>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</si>
  <si>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</si>
  <si>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</si>
  <si>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</si>
  <si>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</si>
  <si>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</si>
  <si>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</si>
  <si>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</si>
  <si>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</si>
  <si>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</si>
  <si>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</si>
  <si>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</si>
  <si>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</si>
  <si>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</si>
  <si>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</si>
  <si>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</si>
  <si>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</si>
  <si>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</si>
  <si>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</si>
  <si>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</si>
  <si>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</si>
  <si>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</si>
  <si>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</si>
  <si>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</si>
  <si>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</si>
  <si>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</si>
  <si>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</si>
  <si>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</si>
  <si>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</si>
  <si>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</si>
  <si>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</si>
  <si>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</si>
  <si>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</si>
  <si>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</si>
  <si>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</si>
  <si>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</si>
  <si>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</si>
  <si>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</si>
  <si>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</si>
  <si>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</si>
  <si>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</si>
  <si>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</si>
  <si>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</si>
  <si>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</si>
  <si>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</si>
  <si>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</si>
  <si>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</si>
  <si>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</si>
  <si>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</si>
  <si>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</si>
  <si>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</si>
  <si>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</si>
  <si>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</si>
  <si>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</si>
  <si>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</si>
  <si>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</si>
  <si>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</si>
  <si>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</si>
  <si>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</si>
  <si>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</si>
  <si>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</si>
  <si>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</si>
  <si>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</si>
  <si>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</si>
  <si>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</si>
  <si>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</si>
  <si>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</si>
  <si>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</si>
  <si>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</si>
  <si>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</si>
  <si>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</si>
  <si>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</si>
  <si>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</si>
  <si>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</si>
  <si>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</si>
  <si>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</si>
  <si>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</si>
  <si>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</si>
  <si>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</si>
  <si>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</si>
  <si>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</si>
  <si>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</si>
  <si>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</si>
  <si>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</si>
  <si>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</si>
  <si>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</si>
  <si>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</si>
  <si>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</si>
  <si>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</si>
  <si>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</si>
  <si>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</si>
  <si>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</si>
  <si>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</si>
  <si>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</si>
  <si>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</si>
  <si>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</si>
  <si>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</si>
  <si>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</si>
  <si>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</si>
  <si>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</si>
  <si>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</si>
  <si>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</si>
  <si>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</si>
  <si>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</si>
  <si>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</si>
  <si>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</si>
  <si>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</si>
  <si>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</si>
  <si>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</si>
  <si>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</si>
  <si>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</si>
  <si>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</si>
  <si>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</si>
  <si>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</si>
  <si>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</si>
  <si>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</si>
  <si>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</si>
  <si>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</si>
  <si>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</si>
  <si>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</si>
  <si>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</si>
  <si>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</si>
  <si>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</si>
  <si>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</si>
  <si>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</si>
  <si>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</si>
  <si>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</si>
  <si>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</si>
  <si>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</si>
  <si>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</si>
  <si>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</si>
  <si>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</si>
  <si>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</si>
  <si>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</si>
  <si>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</si>
  <si>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</si>
  <si>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</si>
  <si>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</si>
  <si>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</si>
  <si>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</si>
  <si>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</si>
  <si>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</si>
  <si>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</si>
  <si>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</si>
  <si>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</si>
  <si>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</si>
  <si>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</si>
  <si>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</si>
  <si>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</si>
  <si>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</si>
  <si>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</si>
  <si>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</si>
  <si>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</si>
  <si>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</si>
  <si>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</si>
  <si>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</si>
  <si>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</si>
  <si>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</si>
  <si>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</si>
  <si>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</si>
  <si>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</si>
  <si>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</si>
  <si>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</si>
  <si>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</si>
  <si>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</si>
  <si>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</si>
  <si>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</si>
  <si>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</si>
  <si>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</si>
  <si>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</si>
  <si>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</si>
  <si>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</si>
  <si>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</si>
  <si>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</si>
  <si>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</si>
  <si>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</si>
  <si>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</si>
  <si>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</si>
  <si>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</si>
  <si>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</si>
  <si>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</si>
  <si>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</si>
  <si>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</si>
  <si>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</si>
  <si>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</si>
  <si>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</si>
  <si>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</si>
  <si>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</si>
  <si>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</si>
  <si>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</si>
  <si>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</si>
  <si>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</si>
  <si>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</si>
  <si>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</si>
  <si>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</si>
  <si>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</si>
  <si>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</si>
  <si>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</si>
  <si>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</si>
  <si>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</si>
  <si>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</si>
  <si>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</si>
  <si>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</si>
  <si>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</si>
  <si>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</si>
  <si>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</si>
  <si>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</si>
  <si>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</si>
  <si>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</si>
  <si>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</si>
  <si>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</si>
  <si>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</si>
  <si>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</si>
  <si>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</si>
  <si>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</si>
  <si>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</si>
  <si>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</si>
  <si>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</si>
  <si>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</si>
  <si>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</si>
  <si>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</si>
  <si>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</si>
  <si>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</si>
  <si>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</si>
  <si>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</si>
  <si>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</si>
  <si>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</si>
  <si>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</si>
  <si>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</si>
  <si>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</si>
  <si>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</si>
  <si>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</si>
  <si>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</si>
  <si>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</si>
  <si>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</si>
  <si>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</si>
  <si>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</si>
  <si>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</si>
  <si>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</si>
  <si>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</si>
  <si>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</si>
  <si>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</si>
  <si>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</si>
  <si>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</si>
  <si>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</si>
  <si>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</si>
  <si>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</si>
  <si>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</si>
  <si>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</si>
  <si>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</si>
  <si>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</si>
  <si>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</si>
  <si>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</si>
  <si>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</si>
  <si>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</si>
  <si>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</si>
  <si>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</si>
  <si>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</si>
  <si>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</si>
  <si>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</si>
  <si>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</si>
  <si>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</si>
  <si>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</si>
  <si>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</si>
  <si>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</si>
  <si>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</si>
  <si>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</si>
  <si>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</si>
  <si>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</si>
  <si>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</si>
  <si>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</si>
  <si>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</si>
  <si>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</si>
  <si>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</si>
  <si>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</si>
  <si>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</si>
  <si>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</si>
  <si>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</si>
  <si>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</si>
  <si>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</si>
  <si>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</si>
  <si>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</si>
  <si>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</si>
  <si>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</si>
  <si>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</si>
  <si>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</si>
  <si>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</si>
  <si>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</si>
  <si>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</si>
  <si>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</si>
  <si>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</si>
  <si>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</si>
  <si>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</si>
  <si>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</si>
  <si>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</si>
  <si>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</si>
  <si>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</si>
  <si>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</si>
  <si>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</si>
  <si>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</si>
  <si>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</si>
  <si>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</si>
  <si>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</si>
  <si>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</si>
  <si>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</si>
  <si>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</si>
  <si>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</si>
  <si>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</si>
  <si>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</si>
  <si>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</si>
  <si>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</si>
  <si>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</si>
  <si>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</si>
  <si>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</si>
  <si>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</si>
  <si>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</si>
  <si>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</si>
  <si>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</si>
  <si>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</si>
  <si>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</si>
  <si>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</si>
  <si>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</si>
  <si>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</si>
  <si>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</si>
  <si>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</si>
  <si>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</si>
  <si>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</si>
  <si>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</si>
  <si>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</si>
  <si>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</si>
  <si>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</si>
  <si>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</si>
  <si>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</si>
  <si>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</si>
  <si>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</si>
  <si>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</si>
  <si>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</si>
  <si>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</si>
  <si>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</si>
  <si>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</si>
  <si>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</si>
  <si>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</si>
  <si>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</si>
  <si>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</si>
  <si>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</si>
  <si>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</si>
  <si>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</si>
  <si>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</si>
  <si>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</si>
  <si>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</si>
  <si>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</si>
  <si>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</si>
  <si>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</si>
  <si>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</si>
  <si>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</si>
  <si>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</si>
  <si>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</si>
  <si>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</si>
  <si>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</si>
  <si>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</si>
  <si>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</si>
  <si>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</si>
  <si>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</si>
  <si>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</si>
  <si>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</si>
  <si>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</si>
  <si>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</si>
  <si>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</si>
  <si>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</si>
  <si>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</si>
  <si>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</si>
  <si>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</si>
  <si>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</si>
  <si>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</si>
  <si>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</si>
  <si>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</si>
  <si>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</si>
  <si>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</si>
  <si>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</si>
  <si>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</si>
  <si>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</si>
  <si>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</si>
  <si>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</si>
  <si>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</si>
  <si>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</si>
  <si>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</si>
  <si>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</si>
  <si>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</si>
  <si>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</si>
  <si>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</si>
  <si>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</si>
  <si>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</si>
  <si>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</si>
  <si>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</si>
  <si>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</si>
  <si>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</si>
  <si>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</si>
  <si>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</si>
  <si>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</si>
  <si>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</si>
  <si>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</si>
  <si>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</si>
  <si>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</si>
  <si>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</si>
  <si>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</si>
  <si>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</si>
  <si>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</si>
  <si>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</si>
  <si>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</si>
  <si>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</si>
  <si>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</si>
  <si>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</si>
  <si>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</si>
  <si>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</si>
  <si>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</si>
  <si>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</si>
  <si>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</si>
  <si>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</si>
  <si>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</si>
  <si>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</si>
  <si>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</si>
  <si>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</si>
  <si>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</si>
  <si>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</si>
  <si>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</si>
  <si>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</si>
  <si>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</si>
  <si>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</si>
  <si>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</si>
  <si>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</si>
  <si>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</si>
  <si>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</si>
  <si>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</si>
  <si>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</si>
  <si>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</si>
  <si>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</si>
  <si>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</si>
  <si>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</si>
  <si>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</si>
  <si>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</si>
  <si>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</si>
  <si>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</si>
  <si>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</si>
  <si>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</si>
  <si>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</si>
  <si>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</si>
  <si>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</si>
  <si>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</si>
  <si>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</si>
  <si>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</si>
  <si>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</si>
  <si>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</si>
  <si>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</si>
  <si>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</si>
  <si>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</si>
  <si>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</si>
  <si>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</si>
  <si>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</si>
  <si>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</si>
  <si>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</si>
  <si>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</si>
  <si>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</si>
  <si>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</si>
  <si>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</si>
  <si>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</si>
  <si>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</si>
  <si>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</si>
  <si>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</si>
  <si>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</si>
  <si>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</si>
  <si>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</si>
  <si>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</si>
  <si>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</si>
  <si>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</si>
  <si>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</si>
  <si>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</si>
  <si>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</si>
  <si>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</si>
  <si>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</si>
  <si>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</si>
  <si>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</si>
  <si>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</si>
  <si>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</si>
  <si>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</si>
  <si>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</si>
  <si>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</si>
  <si>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</si>
  <si>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</si>
  <si>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</si>
  <si>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</si>
  <si>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</si>
  <si>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</si>
  <si>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</si>
  <si>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</si>
  <si>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</si>
  <si>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</si>
  <si>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</si>
  <si>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</si>
  <si>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</si>
  <si>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</si>
  <si>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</si>
  <si>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</si>
  <si>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</si>
  <si>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</si>
  <si>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</si>
  <si>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</si>
  <si>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</si>
  <si>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</si>
  <si>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</si>
  <si>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</si>
  <si>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</si>
  <si>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</si>
  <si>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</si>
  <si>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</si>
  <si>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</si>
  <si>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</si>
  <si>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</si>
  <si>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</si>
  <si>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</si>
  <si>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</si>
  <si>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</si>
  <si>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</si>
  <si>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</si>
  <si>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</si>
  <si>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</si>
  <si>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</si>
  <si>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</si>
  <si>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</si>
  <si>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</si>
  <si>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</si>
  <si>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</si>
  <si>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</si>
  <si>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</si>
  <si>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</si>
  <si>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</si>
  <si>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</si>
  <si>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</si>
  <si>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</si>
  <si>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</si>
  <si>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</si>
  <si>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</si>
  <si>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</si>
  <si>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</si>
  <si>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</si>
  <si>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</si>
  <si>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</si>
  <si>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</si>
  <si>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</si>
  <si>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</si>
  <si>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</si>
  <si>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</si>
  <si>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</si>
  <si>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</si>
  <si>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</si>
  <si>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</si>
  <si>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</si>
  <si>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</si>
  <si>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</si>
  <si>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</si>
  <si>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</si>
  <si>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</si>
  <si>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</si>
  <si>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</si>
  <si>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</si>
  <si>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</si>
  <si>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</si>
  <si>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</si>
  <si>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</si>
  <si>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</si>
  <si>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</si>
  <si>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</si>
  <si>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</si>
  <si>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</si>
  <si>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</si>
  <si>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</si>
  <si>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</si>
  <si>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</si>
  <si>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</si>
  <si>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</si>
  <si>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</si>
  <si>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</si>
  <si>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</si>
  <si>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</si>
  <si>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</si>
  <si>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</si>
  <si>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</si>
  <si>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</si>
  <si>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</si>
  <si>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</si>
  <si>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</si>
  <si>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</si>
  <si>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</si>
  <si>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</si>
  <si>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</si>
  <si>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</si>
  <si>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</si>
  <si>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</si>
  <si>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</si>
  <si>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</si>
  <si>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</si>
  <si>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</si>
  <si>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</si>
  <si>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</si>
  <si>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</si>
  <si>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</si>
  <si>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</si>
  <si>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</si>
  <si>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</si>
  <si>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</si>
  <si>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</si>
  <si>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</si>
  <si>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</si>
  <si>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</si>
  <si>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</si>
  <si>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</si>
  <si>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</si>
  <si>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</si>
  <si>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</si>
  <si>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</si>
  <si>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</si>
  <si>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</si>
  <si>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</si>
  <si>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</si>
  <si>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</si>
  <si>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</si>
  <si>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</si>
  <si>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</si>
  <si>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</si>
  <si>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</si>
  <si>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</si>
  <si>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</si>
  <si>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</si>
  <si>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</si>
  <si>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</si>
  <si>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</si>
  <si>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</si>
  <si>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</si>
  <si>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</si>
  <si>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</si>
  <si>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</si>
  <si>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</si>
  <si>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</si>
  <si>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</si>
  <si>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</si>
  <si>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</si>
  <si>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</si>
  <si>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</si>
  <si>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</si>
  <si>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</si>
  <si>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</si>
  <si>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</si>
  <si>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</si>
  <si>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</si>
  <si>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</si>
  <si>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</si>
  <si>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</si>
  <si>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</si>
  <si>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</si>
  <si>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</si>
  <si>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</si>
  <si>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</si>
  <si>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</si>
  <si>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</si>
  <si>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</si>
  <si>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</si>
  <si>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</si>
  <si>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</si>
  <si>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</si>
  <si>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</si>
  <si>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</si>
  <si>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</si>
  <si>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</si>
  <si>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</si>
  <si>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</si>
  <si>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</si>
  <si>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</si>
  <si>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</si>
  <si>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</si>
  <si>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</si>
  <si>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</si>
  <si>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</si>
  <si>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</si>
  <si>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</si>
  <si>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</si>
  <si>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</si>
  <si>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</si>
  <si>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</si>
  <si>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</si>
  <si>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</si>
  <si>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</si>
  <si>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</si>
  <si>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</si>
  <si>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</si>
  <si>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</si>
  <si>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</si>
  <si>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</si>
  <si>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</si>
  <si>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</si>
  <si>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</si>
  <si>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</si>
  <si>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</si>
  <si>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</si>
  <si>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</si>
  <si>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</si>
  <si>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</si>
  <si>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</si>
  <si>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</si>
  <si>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</si>
  <si>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</si>
  <si>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</si>
  <si>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</si>
  <si>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</si>
  <si>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</si>
  <si>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</si>
  <si>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</si>
  <si>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</si>
  <si>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</si>
  <si>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</si>
  <si>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</si>
  <si>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</si>
  <si>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</si>
  <si>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</si>
  <si>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</si>
  <si>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</si>
  <si>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</si>
  <si>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</si>
  <si>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</si>
  <si>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</si>
  <si>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</si>
  <si>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</si>
  <si>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</si>
  <si>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</si>
  <si>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</si>
  <si>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</si>
  <si>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</si>
  <si>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</si>
  <si>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</si>
  <si>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</si>
  <si>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</si>
  <si>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</si>
  <si>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</si>
  <si>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</si>
  <si>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</si>
  <si>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</si>
  <si>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</si>
  <si>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</si>
  <si>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</si>
  <si>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</si>
  <si>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</si>
  <si>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</si>
  <si>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</si>
  <si>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</si>
  <si>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</si>
  <si>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</si>
  <si>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</si>
  <si>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</si>
  <si>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</si>
  <si>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</si>
  <si>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</si>
  <si>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</si>
  <si>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</si>
  <si>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</si>
  <si>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</si>
  <si>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</si>
  <si>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</si>
  <si>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</si>
  <si>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</si>
  <si>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</si>
  <si>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</si>
  <si>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</si>
  <si>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</si>
  <si>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</si>
  <si>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</si>
  <si>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</si>
  <si>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</si>
  <si>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</si>
  <si>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</si>
  <si>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</si>
  <si>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</si>
  <si>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</si>
  <si>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</si>
  <si>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</si>
  <si>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</si>
  <si>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</si>
  <si>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</si>
  <si>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</si>
  <si>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</si>
  <si>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</si>
  <si>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</si>
  <si>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</si>
  <si>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</si>
  <si>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</si>
  <si>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</si>
  <si>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</si>
  <si>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</si>
  <si>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</si>
  <si>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</si>
  <si>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</si>
  <si>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</si>
  <si>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</si>
  <si>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</si>
  <si>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</si>
  <si>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</si>
  <si>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</si>
  <si>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</si>
  <si>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</si>
  <si>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</si>
  <si>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</si>
  <si>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</si>
  <si>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</si>
  <si>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</si>
  <si>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</si>
  <si>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</si>
  <si>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</si>
  <si>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</si>
  <si>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</si>
  <si>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</si>
  <si>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</si>
  <si>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</si>
  <si>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</si>
  <si>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</si>
  <si>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</si>
  <si>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</si>
  <si>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</si>
  <si>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</si>
  <si>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</si>
  <si>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</si>
  <si>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</si>
  <si>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</si>
  <si>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</si>
  <si>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</si>
  <si>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</si>
  <si>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</si>
  <si>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</si>
  <si>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</si>
  <si>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</si>
  <si>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</si>
  <si>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</si>
  <si>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</si>
  <si>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</si>
  <si>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</si>
  <si>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</si>
  <si>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</si>
  <si>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</si>
  <si>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</si>
  <si>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</si>
  <si>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</si>
  <si>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</si>
  <si>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</si>
  <si>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</si>
  <si>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</si>
  <si>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</si>
  <si>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</si>
  <si>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</si>
  <si>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</si>
  <si>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</si>
  <si>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</si>
  <si>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</si>
  <si>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</si>
  <si>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</si>
  <si>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</si>
  <si>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</si>
  <si>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</si>
  <si>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</si>
  <si>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</si>
  <si>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</si>
  <si>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</si>
  <si>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</si>
  <si>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</si>
  <si>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</si>
  <si>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</si>
  <si>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</si>
  <si>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</si>
  <si>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</si>
  <si>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</si>
  <si>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</si>
  <si>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</si>
  <si>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</si>
  <si>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</si>
  <si>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</si>
  <si>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</si>
  <si>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</si>
  <si>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</si>
  <si>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</si>
  <si>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</si>
  <si>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</si>
  <si>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</si>
  <si>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</si>
  <si>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</si>
  <si>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</si>
  <si>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</si>
  <si>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</si>
  <si>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</si>
  <si>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</si>
  <si>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</si>
  <si>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</si>
  <si>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</si>
  <si>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</si>
  <si>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</si>
  <si>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</si>
  <si>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</si>
  <si>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</si>
  <si>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</si>
  <si>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</si>
  <si>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</si>
  <si>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</si>
  <si>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</si>
  <si>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</si>
  <si>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</si>
  <si>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</si>
  <si>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</si>
  <si>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</si>
  <si>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</si>
  <si>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</si>
  <si>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</si>
  <si>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</si>
  <si>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</si>
  <si>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</si>
  <si>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</si>
  <si>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</si>
  <si>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</si>
  <si>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</si>
  <si>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</si>
  <si>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</si>
  <si>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</si>
  <si>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</si>
  <si>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</si>
  <si>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</si>
  <si>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</si>
  <si>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</si>
  <si>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</si>
  <si>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</si>
  <si>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</si>
  <si>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</si>
  <si>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</si>
  <si>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</si>
  <si>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</si>
  <si>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</si>
  <si>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</si>
  <si>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</si>
  <si>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</si>
  <si>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</si>
  <si>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</si>
  <si>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</si>
  <si>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</si>
  <si>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</si>
  <si>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</si>
  <si>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</si>
  <si>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</si>
  <si>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</si>
  <si>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</si>
  <si>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</si>
  <si>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</si>
  <si>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</si>
  <si>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</si>
  <si>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</si>
  <si>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</si>
  <si>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</si>
  <si>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</si>
  <si>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</si>
  <si>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</si>
  <si>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</si>
  <si>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</si>
  <si>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</si>
  <si>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</si>
  <si>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</si>
  <si>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</si>
  <si>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</si>
  <si>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</si>
  <si>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</si>
  <si>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</si>
  <si>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</si>
  <si>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</si>
  <si>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</si>
  <si>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</si>
  <si>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</si>
  <si>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</si>
  <si>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</si>
  <si>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</si>
  <si>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</si>
  <si>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</si>
  <si>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</si>
  <si>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</si>
  <si>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</si>
  <si>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</si>
  <si>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</si>
  <si>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</si>
  <si>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</si>
  <si>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</si>
  <si>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</si>
  <si>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</si>
  <si>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</si>
  <si>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</si>
  <si>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</si>
  <si>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</si>
  <si>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</si>
  <si>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</si>
  <si>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</si>
  <si>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</si>
  <si>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</si>
  <si>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</si>
  <si>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</si>
  <si>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</si>
  <si>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</si>
  <si>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</si>
  <si>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</si>
  <si>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</si>
  <si>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</si>
  <si>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</si>
  <si>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</si>
  <si>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</si>
  <si>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</si>
  <si>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</si>
  <si>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</si>
  <si>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</si>
  <si>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</si>
  <si>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</si>
  <si>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</si>
  <si>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</si>
  <si>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</si>
  <si>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</si>
  <si>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</si>
  <si>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</si>
  <si>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</si>
  <si>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</si>
  <si>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</si>
  <si>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</si>
  <si>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</si>
  <si>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</si>
  <si>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</si>
  <si>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</si>
  <si>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</si>
  <si>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</si>
  <si>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</si>
  <si>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</si>
  <si>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</si>
  <si>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</si>
  <si>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</si>
  <si>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</si>
  <si>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</si>
  <si>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</si>
  <si>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</si>
  <si>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</si>
  <si>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</si>
  <si>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</si>
  <si>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</si>
  <si>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</si>
  <si>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</si>
  <si>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</si>
  <si>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</si>
  <si>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</si>
  <si>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</si>
  <si>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</si>
  <si>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</si>
  <si>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</si>
  <si>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</si>
  <si>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</si>
  <si>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</si>
  <si>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</si>
  <si>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</si>
  <si>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</si>
  <si>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</si>
  <si>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</si>
  <si>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</si>
  <si>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</si>
  <si>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</si>
  <si>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</si>
  <si>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</si>
  <si>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</si>
  <si>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</si>
  <si>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</si>
  <si>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</si>
  <si>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</si>
  <si>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</si>
  <si>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</si>
  <si>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</si>
  <si>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</si>
  <si>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</si>
  <si>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</si>
  <si>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</si>
  <si>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</si>
  <si>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</si>
  <si>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</si>
  <si>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</si>
  <si>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</si>
  <si>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</si>
  <si>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</si>
  <si>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</si>
  <si>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</si>
  <si>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</si>
  <si>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</si>
  <si>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</si>
  <si>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</si>
  <si>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</si>
  <si>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</si>
  <si>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</si>
  <si>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</si>
  <si>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</si>
  <si>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</si>
  <si>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</si>
  <si>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</si>
  <si>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</si>
  <si>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</si>
  <si>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</si>
  <si>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</si>
  <si>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</si>
  <si>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</si>
  <si>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</si>
  <si>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</si>
  <si>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</si>
  <si>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</si>
  <si>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</si>
  <si>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</si>
  <si>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</si>
  <si>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</si>
  <si>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</si>
  <si>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</si>
  <si>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</si>
  <si>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</si>
  <si>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</si>
  <si>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</si>
  <si>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</si>
  <si>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</si>
  <si>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</si>
  <si>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</si>
  <si>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</si>
  <si>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</si>
  <si>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</si>
  <si>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</si>
  <si>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</si>
  <si>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</si>
  <si>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</si>
  <si>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</si>
  <si>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</si>
  <si>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</si>
  <si>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</si>
  <si>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</si>
  <si>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</si>
  <si>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</si>
  <si>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</si>
  <si>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</si>
  <si>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</si>
  <si>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</si>
  <si>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</si>
  <si>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</si>
  <si>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</si>
  <si>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</si>
  <si>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</si>
  <si>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</si>
  <si>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</si>
  <si>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</si>
  <si>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</si>
  <si>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</si>
  <si>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</si>
  <si>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</si>
  <si>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</si>
  <si>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</si>
  <si>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</si>
  <si>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</si>
  <si>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</si>
  <si>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</si>
  <si>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</si>
  <si>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</si>
  <si>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</si>
  <si>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</si>
  <si>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</si>
  <si>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</si>
  <si>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</si>
  <si>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</si>
  <si>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</si>
  <si>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</si>
  <si>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</si>
  <si>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</si>
  <si>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</si>
  <si>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</si>
  <si>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</si>
  <si>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</si>
  <si>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</si>
  <si>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</si>
  <si>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</si>
  <si>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</si>
  <si>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</si>
  <si>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</si>
  <si>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</si>
  <si>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</si>
  <si>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</si>
  <si>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</si>
  <si>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</si>
  <si>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</si>
  <si>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</si>
  <si>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</si>
  <si>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</si>
  <si>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</si>
  <si>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</si>
  <si>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</si>
  <si>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</si>
  <si>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</si>
  <si>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</si>
  <si>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</si>
  <si>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</si>
  <si>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</si>
  <si>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</si>
  <si>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</si>
  <si>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</si>
  <si>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</si>
  <si>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</si>
  <si>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</si>
  <si>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</si>
  <si>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</si>
  <si>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</si>
  <si>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</si>
  <si>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</si>
  <si>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</si>
  <si>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</si>
  <si>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</si>
  <si>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</si>
  <si>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</si>
  <si>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</si>
  <si>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</si>
  <si>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</si>
  <si>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</si>
  <si>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</si>
  <si>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</si>
  <si>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</si>
  <si>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</si>
  <si>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</si>
  <si>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</si>
  <si>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</si>
  <si>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</si>
  <si>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</si>
  <si>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</si>
  <si>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</si>
  <si>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</si>
  <si>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</si>
  <si>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</si>
  <si>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</si>
  <si>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</si>
  <si>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</si>
  <si>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</si>
  <si>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</si>
  <si>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</si>
  <si>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</si>
  <si>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</si>
  <si>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</si>
  <si>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</si>
  <si>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</si>
  <si>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</si>
  <si>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</si>
  <si>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</si>
  <si>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</si>
  <si>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</si>
  <si>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</si>
  <si>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</si>
  <si>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</si>
  <si>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</si>
  <si>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</si>
  <si>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</si>
  <si>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</si>
  <si>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</si>
  <si>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</si>
  <si>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</si>
  <si>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</si>
  <si>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</si>
  <si>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</si>
  <si>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</si>
  <si>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</si>
  <si>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</si>
  <si>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</si>
  <si>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</si>
  <si>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</si>
  <si>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</si>
  <si>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</si>
  <si>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</si>
  <si>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</si>
  <si>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</si>
  <si>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</si>
  <si>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</si>
  <si>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</si>
  <si>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</si>
  <si>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</si>
  <si>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</si>
  <si>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</si>
  <si>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</si>
  <si>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</si>
  <si>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</si>
  <si>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</si>
  <si>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</si>
  <si>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</si>
  <si>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</si>
  <si>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</si>
  <si>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</si>
  <si>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</si>
  <si>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</si>
  <si>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</si>
  <si>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</si>
  <si>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</si>
  <si>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</si>
  <si>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</si>
  <si>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</si>
  <si>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</si>
  <si>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</si>
  <si>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</si>
  <si>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</si>
  <si>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</si>
  <si>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</si>
  <si>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</si>
  <si>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</si>
  <si>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</si>
  <si>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</si>
  <si>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</si>
  <si>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</si>
  <si>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</si>
  <si>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</si>
  <si>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</si>
  <si>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</si>
  <si>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</si>
  <si>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</si>
  <si>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</si>
  <si>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</si>
  <si>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</si>
  <si>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</si>
  <si>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</si>
  <si>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</si>
  <si>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</si>
  <si>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</si>
  <si>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</si>
  <si>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</si>
  <si>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</si>
  <si>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</si>
  <si>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</si>
  <si>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</si>
  <si>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</si>
  <si>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</si>
  <si>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</si>
  <si>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</si>
  <si>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</si>
  <si>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</si>
  <si>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</si>
  <si>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</si>
  <si>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</si>
  <si>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</si>
  <si>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</si>
  <si>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</si>
  <si>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</si>
  <si>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</si>
  <si>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</si>
  <si>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</si>
  <si>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</si>
  <si>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</si>
  <si>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</si>
  <si>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</si>
  <si>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</si>
  <si>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</si>
  <si>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</si>
  <si>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</si>
  <si>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</si>
  <si>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</si>
  <si>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</si>
  <si>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</si>
  <si>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</si>
  <si>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</si>
  <si>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</si>
  <si>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</si>
  <si>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</si>
  <si>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</si>
  <si>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</si>
  <si>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</si>
  <si>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</si>
  <si>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</si>
  <si>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</si>
  <si>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</si>
  <si>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</si>
  <si>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</si>
  <si>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</si>
  <si>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</si>
  <si>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</si>
  <si>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</si>
  <si>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</si>
  <si>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</si>
  <si>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</si>
  <si>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</si>
  <si>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</si>
  <si>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</si>
  <si>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</si>
  <si>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</si>
  <si>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</si>
  <si>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</si>
  <si>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</si>
  <si>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</si>
  <si>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</si>
  <si>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</si>
  <si>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</si>
  <si>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</si>
  <si>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</si>
  <si>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</si>
  <si>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</si>
  <si>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</si>
  <si>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</si>
  <si>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</si>
  <si>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</si>
  <si>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</si>
  <si>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</si>
  <si>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</si>
  <si>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</si>
  <si>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</si>
  <si>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</si>
  <si>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</si>
  <si>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</si>
  <si>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</si>
  <si>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</si>
  <si>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</si>
  <si>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</si>
  <si>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</si>
  <si>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</si>
  <si>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</si>
  <si>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</si>
  <si>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</si>
  <si>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</si>
  <si>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</si>
  <si>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</si>
  <si>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</si>
  <si>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</si>
  <si>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</si>
  <si>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</si>
  <si>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</si>
  <si>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</si>
  <si>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</si>
  <si>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</si>
  <si>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</si>
  <si>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</si>
  <si>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</si>
  <si>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</si>
  <si>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</si>
  <si>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</si>
  <si>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</si>
  <si>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</si>
  <si>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</si>
  <si>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</si>
  <si>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</si>
  <si>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</si>
  <si>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</si>
  <si>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</si>
  <si>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</si>
  <si>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</si>
  <si>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</si>
  <si>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</si>
  <si>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</si>
  <si>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</si>
  <si>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</si>
  <si>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</si>
  <si>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</si>
  <si>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</si>
  <si>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</si>
  <si>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</si>
  <si>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</si>
  <si>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</si>
  <si>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</si>
  <si>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</si>
  <si>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</si>
  <si>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</si>
  <si>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</si>
  <si>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</si>
  <si>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</si>
  <si>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</si>
  <si>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</si>
  <si>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</si>
  <si>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</si>
  <si>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</si>
  <si>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</si>
  <si>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</si>
  <si>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</si>
  <si>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</si>
  <si>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</si>
  <si>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</si>
  <si>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</si>
  <si>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</si>
  <si>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</si>
  <si>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</si>
  <si>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</si>
  <si>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</si>
  <si>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</si>
  <si>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</si>
  <si>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</si>
  <si>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</si>
  <si>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</si>
  <si>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</si>
  <si>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</si>
  <si>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</si>
  <si>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</si>
  <si>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</si>
  <si>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</si>
  <si>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</si>
  <si>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</si>
  <si>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</si>
  <si>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</si>
  <si>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</si>
  <si>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</si>
  <si>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</si>
  <si>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</si>
  <si>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</si>
  <si>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</si>
  <si>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</si>
  <si>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</si>
  <si>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</si>
  <si>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</si>
  <si>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</si>
  <si>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</si>
  <si>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</si>
  <si>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</si>
  <si>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</si>
  <si>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</si>
  <si>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</si>
  <si>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</si>
  <si>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</si>
  <si>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</si>
  <si>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</si>
  <si>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</si>
  <si>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</si>
  <si>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</si>
  <si>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</si>
  <si>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</si>
  <si>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</si>
  <si>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</si>
  <si>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</si>
  <si>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</si>
  <si>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</si>
  <si>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</si>
  <si>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</si>
  <si>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</si>
  <si>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</si>
  <si>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</si>
  <si>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</si>
  <si>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</si>
  <si>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</si>
  <si>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</si>
  <si>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</si>
  <si>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</si>
  <si>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</si>
  <si>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</si>
  <si>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</si>
  <si>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</si>
  <si>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</si>
  <si>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</si>
  <si>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</si>
  <si>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</si>
  <si>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</si>
  <si>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</si>
  <si>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</si>
  <si>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</si>
  <si>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</si>
  <si>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</si>
  <si>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</si>
  <si>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</si>
  <si>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</si>
  <si>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</si>
  <si>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</si>
  <si>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</si>
  <si>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</si>
  <si>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</si>
  <si>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</si>
  <si>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</si>
  <si>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</si>
  <si>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</si>
  <si>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</si>
  <si>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</si>
  <si>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</si>
  <si>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</si>
  <si>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</si>
  <si>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</si>
  <si>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</si>
  <si>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</si>
  <si>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</si>
  <si>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</si>
  <si>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</si>
  <si>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</si>
  <si>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</si>
  <si>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</si>
  <si>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</si>
  <si>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</si>
  <si>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</si>
  <si>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</si>
  <si>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</si>
  <si>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</si>
  <si>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</si>
  <si>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</si>
  <si>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</si>
  <si>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</si>
  <si>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</si>
  <si>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</si>
  <si>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</si>
  <si>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</si>
  <si>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</si>
  <si>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</si>
  <si>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</si>
  <si>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</si>
  <si>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</si>
  <si>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</si>
  <si>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</si>
  <si>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</si>
  <si>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</si>
  <si>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</si>
  <si>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</si>
  <si>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</si>
  <si>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</si>
  <si>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</si>
  <si>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</si>
  <si>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</si>
  <si>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</si>
  <si>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</si>
  <si>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</si>
  <si>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</si>
  <si>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</si>
  <si>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</si>
  <si>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</si>
  <si>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</si>
  <si>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</si>
  <si>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</si>
  <si>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</si>
  <si>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</si>
  <si>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</si>
  <si>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</si>
  <si>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</si>
  <si>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</si>
  <si>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</si>
  <si>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</si>
  <si>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</si>
  <si>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</si>
  <si>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</si>
  <si>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</si>
  <si>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</si>
  <si>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</si>
  <si>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</si>
  <si>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</si>
  <si>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</si>
  <si>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</si>
  <si>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</si>
  <si>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</si>
  <si>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</si>
  <si>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</si>
  <si>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</si>
  <si>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</si>
  <si>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</si>
  <si>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</si>
  <si>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</si>
  <si>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</si>
  <si>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</si>
  <si>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</si>
  <si>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</si>
  <si>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</si>
  <si>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</si>
  <si>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</si>
  <si>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</si>
  <si>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</si>
  <si>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</si>
  <si>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</si>
  <si>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</si>
  <si>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</si>
  <si>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</si>
  <si>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</si>
  <si>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</si>
  <si>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</si>
  <si>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</si>
  <si>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</si>
  <si>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</si>
  <si>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</si>
  <si>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</si>
  <si>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</si>
  <si>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</si>
  <si>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</si>
  <si>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</si>
  <si>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</si>
  <si>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</si>
  <si>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</si>
  <si>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</si>
  <si>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</si>
  <si>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</si>
  <si>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</si>
  <si>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</si>
  <si>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</si>
  <si>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</si>
  <si>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</si>
  <si>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</si>
  <si>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</si>
  <si>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</si>
  <si>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</si>
  <si>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</si>
  <si>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</si>
  <si>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</si>
  <si>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</si>
  <si>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</si>
  <si>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</si>
  <si>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</si>
  <si>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</si>
  <si>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</si>
  <si>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</si>
  <si>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</si>
  <si>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</si>
  <si>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</si>
  <si>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</si>
  <si>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</si>
  <si>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</si>
  <si>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</si>
  <si>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</si>
  <si>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</si>
  <si>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</si>
  <si>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</si>
  <si>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</si>
  <si>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</si>
  <si>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</si>
  <si>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</si>
  <si>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</si>
  <si>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</si>
  <si>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</si>
  <si>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</si>
  <si>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</si>
  <si>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</si>
  <si>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</si>
  <si>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</si>
  <si>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</si>
  <si>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</si>
  <si>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</si>
  <si>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</si>
  <si>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</si>
  <si>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</si>
  <si>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</si>
  <si>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</si>
  <si>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</si>
  <si>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</si>
  <si>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</si>
  <si>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</si>
  <si>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</si>
  <si>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</si>
  <si>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</si>
  <si>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</si>
  <si>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</si>
  <si>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</si>
  <si>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</si>
  <si>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</si>
  <si>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</si>
  <si>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</si>
  <si>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</si>
  <si>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</si>
  <si>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</si>
  <si>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</si>
  <si>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</si>
  <si>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</si>
  <si>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</si>
  <si>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</si>
  <si>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</si>
  <si>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</si>
  <si>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</si>
  <si>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</si>
  <si>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</si>
  <si>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</si>
  <si>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</si>
  <si>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</si>
  <si>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</si>
  <si>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</si>
  <si>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</si>
  <si>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</si>
  <si>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</si>
  <si>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</si>
  <si>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</si>
  <si>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</si>
  <si>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</si>
  <si>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</si>
  <si>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</si>
  <si>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</si>
  <si>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</si>
  <si>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</si>
  <si>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</si>
  <si>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</si>
  <si>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</si>
  <si>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</si>
  <si>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</si>
  <si>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</si>
  <si>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</si>
  <si>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</si>
  <si>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</si>
  <si>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</si>
  <si>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</si>
  <si>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</si>
  <si>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</si>
  <si>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</si>
  <si>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</si>
  <si>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</si>
  <si>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</si>
  <si>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</si>
  <si>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</si>
  <si>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</si>
  <si>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</si>
  <si>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</si>
  <si>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</si>
  <si>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</si>
  <si>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</si>
  <si>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</si>
  <si>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</si>
  <si>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</si>
  <si>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</si>
  <si>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</si>
  <si>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</si>
  <si>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</si>
  <si>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</si>
  <si>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</si>
  <si>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</si>
  <si>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</si>
  <si>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</si>
  <si>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</si>
  <si>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</si>
  <si>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</si>
  <si>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</si>
  <si>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</si>
  <si>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</si>
  <si>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</si>
  <si>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</si>
  <si>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</si>
  <si>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</si>
  <si>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</si>
  <si>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</si>
  <si>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</si>
  <si>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</si>
  <si>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</si>
  <si>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</si>
  <si>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</si>
  <si>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</si>
  <si>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</si>
  <si>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</si>
  <si>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</si>
  <si>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</si>
  <si>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</si>
  <si>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</si>
  <si>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</si>
  <si>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</si>
  <si>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</si>
  <si>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</si>
  <si>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</si>
  <si>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</si>
  <si>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</si>
  <si>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</si>
  <si>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</si>
  <si>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</si>
  <si>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</si>
  <si>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</si>
  <si>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</si>
  <si>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</si>
  <si>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</si>
  <si>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</si>
  <si>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</si>
  <si>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</si>
  <si>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</si>
  <si>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</si>
  <si>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</si>
  <si>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</si>
  <si>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</si>
  <si>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</si>
  <si>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</si>
  <si>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</si>
  <si>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</si>
  <si>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</si>
  <si>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</si>
  <si>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</si>
  <si>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</si>
  <si>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</si>
  <si>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</si>
  <si>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</si>
  <si>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</si>
  <si>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</si>
  <si>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</si>
  <si>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</si>
  <si>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</si>
  <si>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</si>
  <si>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</si>
  <si>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</si>
  <si>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</si>
  <si>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</si>
  <si>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</si>
  <si>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</si>
  <si>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</si>
  <si>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</si>
  <si>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</si>
  <si>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</si>
  <si>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</si>
  <si>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</si>
  <si>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</si>
  <si>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</si>
  <si>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</si>
  <si>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</si>
  <si>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</si>
  <si>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</si>
  <si>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</si>
  <si>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</si>
  <si>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</si>
  <si>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</si>
  <si>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</si>
  <si>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</si>
  <si>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</si>
  <si>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</si>
  <si>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</si>
  <si>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</si>
  <si>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</si>
  <si>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</si>
  <si>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</si>
  <si>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</si>
  <si>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</si>
  <si>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</si>
  <si>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</si>
  <si>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</si>
  <si>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</si>
  <si>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</si>
  <si>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</si>
  <si>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</si>
  <si>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</si>
  <si>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</si>
  <si>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</si>
  <si>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</si>
  <si>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</si>
  <si>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</si>
  <si>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</si>
  <si>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</si>
  <si>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</si>
  <si>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</si>
  <si>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</si>
  <si>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</si>
  <si>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</si>
  <si>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</si>
  <si>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</si>
  <si>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</si>
  <si>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</si>
  <si>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</si>
  <si>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</si>
  <si>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</si>
  <si>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</si>
  <si>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</si>
  <si>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</si>
  <si>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</si>
  <si>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</si>
  <si>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</si>
  <si>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</si>
  <si>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</si>
  <si>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</si>
  <si>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</si>
  <si>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</si>
  <si>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</si>
  <si>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</si>
  <si>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</si>
  <si>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</si>
  <si>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</si>
  <si>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</si>
  <si>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</si>
  <si>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</si>
  <si>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</si>
  <si>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</si>
  <si>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</si>
  <si>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</si>
  <si>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</si>
  <si>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</si>
  <si>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</si>
  <si>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</si>
  <si>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</si>
  <si>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</si>
  <si>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</si>
  <si>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</si>
  <si>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</si>
  <si>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</si>
  <si>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</si>
  <si>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</si>
  <si>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</si>
  <si>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</si>
  <si>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</si>
  <si>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</si>
  <si>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</si>
  <si>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</si>
  <si>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</si>
  <si>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</si>
  <si>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</si>
  <si>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</si>
  <si>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</si>
  <si>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</si>
  <si>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</si>
  <si>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</si>
  <si>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</si>
  <si>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</si>
  <si>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</si>
  <si>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</si>
  <si>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</si>
  <si>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</si>
  <si>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</si>
  <si>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</si>
  <si>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</si>
  <si>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</si>
  <si>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</si>
  <si>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</si>
  <si>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</si>
  <si>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</si>
  <si>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</si>
  <si>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</si>
  <si>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</si>
  <si>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</si>
  <si>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</si>
  <si>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</si>
  <si>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</si>
  <si>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</si>
  <si>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</si>
  <si>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</si>
  <si>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</si>
  <si>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</si>
  <si>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</si>
  <si>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</si>
  <si>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</si>
  <si>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</si>
  <si>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</si>
  <si>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</si>
  <si>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</si>
  <si>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</si>
  <si>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</si>
  <si>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</si>
  <si>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</si>
  <si>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</si>
  <si>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</si>
  <si>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</si>
  <si>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</si>
  <si>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</si>
  <si>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</si>
  <si>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</si>
  <si>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</si>
  <si>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</si>
  <si>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</si>
  <si>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</si>
  <si>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</si>
  <si>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</si>
  <si>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</si>
  <si>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</si>
  <si>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</si>
  <si>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</si>
  <si>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</si>
  <si>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</si>
  <si>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</si>
  <si>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</si>
  <si>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</si>
  <si>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</si>
  <si>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</si>
  <si>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</si>
  <si>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</si>
  <si>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</si>
  <si>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</si>
  <si>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</si>
  <si>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</si>
  <si>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</si>
  <si>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</si>
  <si>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</si>
  <si>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</si>
  <si>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</si>
  <si>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</si>
  <si>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</si>
  <si>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</si>
  <si>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</si>
  <si>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</si>
  <si>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</si>
  <si>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</si>
  <si>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</si>
  <si>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</si>
  <si>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</si>
  <si>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</si>
  <si>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</si>
  <si>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</si>
  <si>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</si>
  <si>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</si>
  <si>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</si>
  <si>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</si>
  <si>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</si>
  <si>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</si>
  <si>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</si>
  <si>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</si>
  <si>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</si>
  <si>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</si>
  <si>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</si>
  <si>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</si>
  <si>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</si>
  <si>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</si>
  <si>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</si>
  <si>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</si>
  <si>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</si>
  <si>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</si>
  <si>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</si>
  <si>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</si>
  <si>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</si>
  <si>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</si>
  <si>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</si>
  <si>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</si>
  <si>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</si>
  <si>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</si>
  <si>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</si>
  <si>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</si>
  <si>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</si>
  <si>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</si>
  <si>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</si>
  <si>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</si>
  <si>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</si>
  <si>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</si>
  <si>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</si>
  <si>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</si>
  <si>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</si>
  <si>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</si>
  <si>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</si>
  <si>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</si>
  <si>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</si>
  <si>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</si>
  <si>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</si>
  <si>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</si>
  <si>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</si>
  <si>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</si>
  <si>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</si>
  <si>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</si>
  <si>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</si>
  <si>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</si>
  <si>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</si>
  <si>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</si>
  <si>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</si>
  <si>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</si>
  <si>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</si>
  <si>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</si>
  <si>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</si>
  <si>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</si>
  <si>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</si>
  <si>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</si>
  <si>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</si>
  <si>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</si>
  <si>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</si>
  <si>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</si>
  <si>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</si>
  <si>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</si>
  <si>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</si>
  <si>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</si>
  <si>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</si>
  <si>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</si>
  <si>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</si>
  <si>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</si>
  <si>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</si>
  <si>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</si>
  <si>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</si>
  <si>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</si>
  <si>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</si>
  <si>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</si>
  <si>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</si>
  <si>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</si>
  <si>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</si>
  <si>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</si>
  <si>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</si>
  <si>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</si>
  <si>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</si>
  <si>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</si>
  <si>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</si>
  <si>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</si>
  <si>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</si>
  <si>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</si>
  <si>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</si>
  <si>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</si>
  <si>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</si>
  <si>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</si>
  <si>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</si>
  <si>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</si>
  <si>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</si>
  <si>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</si>
  <si>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</si>
  <si>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</si>
  <si>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</si>
  <si>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</si>
  <si>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</si>
  <si>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</si>
  <si>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</si>
  <si>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</si>
  <si>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</si>
  <si>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</si>
  <si>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</si>
  <si>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</si>
  <si>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</si>
  <si>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</si>
  <si>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</si>
  <si>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</si>
  <si>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</si>
  <si>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</si>
  <si>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</si>
  <si>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</si>
  <si>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</si>
  <si>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</si>
  <si>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</si>
  <si>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</si>
  <si>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</si>
  <si>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</si>
  <si>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</si>
  <si>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</si>
  <si>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</si>
  <si>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</si>
  <si>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</si>
  <si>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</si>
  <si>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</si>
  <si>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</si>
  <si>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</si>
  <si>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</si>
  <si>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</si>
  <si>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</si>
  <si>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</si>
  <si>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</si>
  <si>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</si>
  <si>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</si>
  <si>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</si>
  <si>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</si>
  <si>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</si>
  <si>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</si>
  <si>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</si>
  <si>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</si>
  <si>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</si>
  <si>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</si>
  <si>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</si>
  <si>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</si>
  <si>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</si>
  <si>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</si>
  <si>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</si>
  <si>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</si>
  <si>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</si>
  <si>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</si>
  <si>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</si>
  <si>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</si>
  <si>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</si>
  <si>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</si>
  <si>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</si>
  <si>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</si>
  <si>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</si>
  <si>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</si>
  <si>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</si>
  <si>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</si>
  <si>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</si>
  <si>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</si>
  <si>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</si>
  <si>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</si>
  <si>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</si>
  <si>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</si>
  <si>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</si>
  <si>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</si>
  <si>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</si>
  <si>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</si>
  <si>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</si>
  <si>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</si>
  <si>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</si>
  <si>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</si>
  <si>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</si>
  <si>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</si>
  <si>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</si>
  <si>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</si>
  <si>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</si>
  <si>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</si>
  <si>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</si>
  <si>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</si>
  <si>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</si>
  <si>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</si>
  <si>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</si>
  <si>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</si>
  <si>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</si>
  <si>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</si>
  <si>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</si>
  <si>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</si>
  <si>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</si>
  <si>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</si>
  <si>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</si>
  <si>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</si>
  <si>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</si>
  <si>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</si>
  <si>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</si>
  <si>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</si>
  <si>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</si>
  <si>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</si>
  <si>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</si>
  <si>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</si>
  <si>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</si>
  <si>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</si>
  <si>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</si>
  <si>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</si>
  <si>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</si>
  <si>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</si>
  <si>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</si>
  <si>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</si>
  <si>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</si>
  <si>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</si>
  <si>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</si>
  <si>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</si>
  <si>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</si>
  <si>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</si>
  <si>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</si>
  <si>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</si>
  <si>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</si>
  <si>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</si>
  <si>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</si>
  <si>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</si>
  <si>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</si>
  <si>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</si>
  <si>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</si>
  <si>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</si>
  <si>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</si>
  <si>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</si>
  <si>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</si>
  <si>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</si>
  <si>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</si>
  <si>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</si>
  <si>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</si>
  <si>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</si>
  <si>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</si>
  <si>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</si>
  <si>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</si>
  <si>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</si>
  <si>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</si>
  <si>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</si>
  <si>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</si>
  <si>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</si>
  <si>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</si>
  <si>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</si>
  <si>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</si>
  <si>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</si>
  <si>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</si>
  <si>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</si>
  <si>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</si>
  <si>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</si>
  <si>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</si>
  <si>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</si>
  <si>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</si>
  <si>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</si>
  <si>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</si>
  <si>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</si>
  <si>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</si>
  <si>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</si>
  <si>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</si>
  <si>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</si>
  <si>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</si>
  <si>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</si>
  <si>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</si>
  <si>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</si>
  <si>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</si>
  <si>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</si>
  <si>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</si>
  <si>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</si>
  <si>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</si>
  <si>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</si>
  <si>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</si>
  <si>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</si>
  <si>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</si>
  <si>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</si>
  <si>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</si>
  <si>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</si>
  <si>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</si>
  <si>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</si>
  <si>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</si>
  <si>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</si>
  <si>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</si>
  <si>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</si>
  <si>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</si>
  <si>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</si>
  <si>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</si>
  <si>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</si>
  <si>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</si>
  <si>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</si>
  <si>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</si>
  <si>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</si>
  <si>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</si>
  <si>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</si>
  <si>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</si>
  <si>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</si>
  <si>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</si>
  <si>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</si>
  <si>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</si>
  <si>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</si>
  <si>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</si>
  <si>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</si>
  <si>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</si>
  <si>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</si>
  <si>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</si>
  <si>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</si>
  <si>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</si>
  <si>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</si>
  <si>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</si>
  <si>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</si>
  <si>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</si>
  <si>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</si>
  <si>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</si>
  <si>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</si>
  <si>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</si>
  <si>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</si>
  <si>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</si>
  <si>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</si>
  <si>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</si>
  <si>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</si>
  <si>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</si>
  <si>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</si>
  <si>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</si>
  <si>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</si>
  <si>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</si>
  <si>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</si>
  <si>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</si>
  <si>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</si>
  <si>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</si>
  <si>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</si>
  <si>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</si>
  <si>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</si>
  <si>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</si>
  <si>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</si>
  <si>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</si>
  <si>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</si>
  <si>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</si>
  <si>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</si>
  <si>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</si>
  <si>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</si>
  <si>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</si>
  <si>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</si>
  <si>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</si>
  <si>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</si>
  <si>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</si>
  <si>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</si>
  <si>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</si>
  <si>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</si>
  <si>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</si>
  <si>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</si>
  <si>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</si>
  <si>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</si>
  <si>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</si>
  <si>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</si>
  <si>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</si>
  <si>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</si>
  <si>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</si>
  <si>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</si>
  <si>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</si>
  <si>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</si>
  <si>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</si>
  <si>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</si>
  <si>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</si>
  <si>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</si>
  <si>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</si>
  <si>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</si>
  <si>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</si>
  <si>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</si>
  <si>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</si>
  <si>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</si>
  <si>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</si>
  <si>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</si>
  <si>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</si>
  <si>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</si>
  <si>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</si>
  <si>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</si>
  <si>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</si>
  <si>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</si>
  <si>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</si>
  <si>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</si>
  <si>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</si>
  <si>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</si>
  <si>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</si>
  <si>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</si>
  <si>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</si>
  <si>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</si>
  <si>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</si>
  <si>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</si>
  <si>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</si>
  <si>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</si>
  <si>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</si>
  <si>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</si>
  <si>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</si>
  <si>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</si>
  <si>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</si>
  <si>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</si>
  <si>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</si>
  <si>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</si>
  <si>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</si>
  <si>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</si>
  <si>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</si>
  <si>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</si>
  <si>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</si>
  <si>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</si>
  <si>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</si>
  <si>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</si>
  <si>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</si>
  <si>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</si>
  <si>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</si>
  <si>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</si>
  <si>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</si>
  <si>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</si>
  <si>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</si>
  <si>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</si>
  <si>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</si>
  <si>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</si>
  <si>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</si>
  <si>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</si>
  <si>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</si>
  <si>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</si>
  <si>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</si>
  <si>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</si>
  <si>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</si>
  <si>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</si>
  <si>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</si>
  <si>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</si>
  <si>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</si>
  <si>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</si>
  <si>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</si>
  <si>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</si>
  <si>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</si>
  <si>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</si>
  <si>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</si>
  <si>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</si>
  <si>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</si>
  <si>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</si>
  <si>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</si>
  <si>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</si>
  <si>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</si>
  <si>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</si>
  <si>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</si>
  <si>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</si>
  <si>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</si>
  <si>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</si>
  <si>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</si>
  <si>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</si>
  <si>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</si>
  <si>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</si>
  <si>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</si>
  <si>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</si>
  <si>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</si>
  <si>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</si>
  <si>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</si>
  <si>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</si>
  <si>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</si>
  <si>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</si>
  <si>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</si>
  <si>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</si>
  <si>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</si>
  <si>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</si>
  <si>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</si>
  <si>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</si>
  <si>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</si>
  <si>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</si>
  <si>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</si>
  <si>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</si>
  <si>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</si>
  <si>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</si>
  <si>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</si>
  <si>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</si>
  <si>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</si>
  <si>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</si>
  <si>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</si>
  <si>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</si>
  <si>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</si>
  <si>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</si>
  <si>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</si>
  <si>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</si>
  <si>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</si>
  <si>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</si>
  <si>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</si>
  <si>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</si>
  <si>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</si>
  <si>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</si>
  <si>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</si>
  <si>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</si>
  <si>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</si>
  <si>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</si>
  <si>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</si>
  <si>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</si>
  <si>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</si>
  <si>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</si>
  <si>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</si>
  <si>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</si>
  <si>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</si>
  <si>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</si>
  <si>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</si>
  <si>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</si>
  <si>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</si>
  <si>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</si>
  <si>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</si>
  <si>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</si>
  <si>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</si>
  <si>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</si>
  <si>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</si>
  <si>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</si>
  <si>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</si>
  <si>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</si>
  <si>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</si>
  <si>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</si>
  <si>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</si>
  <si>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</si>
  <si>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</si>
  <si>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</si>
  <si>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</si>
  <si>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</si>
  <si>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</si>
  <si>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</si>
  <si>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</si>
  <si>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</si>
  <si>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</si>
  <si>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</si>
  <si>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</si>
  <si>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</si>
  <si>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</si>
  <si>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</si>
  <si>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</si>
  <si>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</si>
  <si>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</si>
  <si>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</si>
  <si>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</si>
  <si>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</si>
  <si>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</si>
  <si>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</si>
  <si>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</si>
  <si>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</si>
  <si>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</si>
  <si>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</si>
  <si>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</si>
  <si>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</si>
  <si>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</si>
  <si>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</si>
  <si>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</si>
  <si>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</si>
  <si>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</si>
  <si>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</si>
  <si>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</si>
  <si>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</si>
  <si>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</si>
  <si>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</si>
  <si>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</si>
  <si>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</si>
  <si>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</si>
  <si>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</si>
  <si>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</si>
  <si>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</si>
  <si>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</si>
  <si>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</si>
  <si>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</si>
  <si>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</si>
  <si>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</si>
  <si>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</si>
  <si>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</si>
  <si>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</si>
  <si>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</si>
  <si>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</si>
  <si>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</si>
  <si>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</si>
  <si>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</si>
  <si>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</si>
  <si>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</si>
  <si>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</si>
  <si>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</si>
  <si>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</si>
  <si>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</si>
  <si>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</si>
  <si>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</si>
  <si>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</si>
  <si>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</si>
  <si>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</si>
  <si>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</si>
  <si>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</si>
  <si>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</si>
  <si>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</si>
  <si>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</si>
  <si>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</si>
  <si>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</si>
  <si>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</si>
  <si>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</si>
  <si>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</si>
  <si>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</si>
  <si>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</si>
  <si>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</si>
  <si>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</si>
  <si>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</si>
  <si>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</si>
  <si>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</si>
  <si>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</si>
  <si>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</si>
  <si>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</si>
  <si>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</si>
  <si>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</si>
  <si>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</si>
  <si>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</si>
  <si>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</si>
  <si>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</si>
  <si>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</si>
  <si>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</si>
  <si>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</si>
  <si>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</si>
  <si>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</si>
  <si>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</si>
  <si>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</si>
  <si>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</si>
  <si>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</si>
  <si>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</si>
  <si>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</si>
  <si>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</si>
  <si>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</si>
  <si>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</si>
  <si>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</si>
  <si>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</si>
  <si>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</si>
  <si>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</si>
  <si>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</si>
  <si>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</si>
  <si>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</si>
  <si>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</si>
  <si>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</si>
  <si>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</si>
  <si>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</si>
  <si>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</si>
  <si>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</si>
  <si>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</si>
  <si>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</si>
  <si>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</si>
  <si>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</si>
  <si>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</si>
  <si>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</si>
  <si>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</si>
  <si>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</si>
  <si>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</si>
  <si>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</si>
  <si>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</si>
  <si>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</si>
  <si>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</si>
  <si>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</si>
  <si>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</si>
  <si>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</si>
  <si>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</si>
  <si>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</si>
  <si>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</si>
  <si>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</si>
  <si>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</si>
  <si>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</si>
  <si>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</si>
  <si>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</si>
  <si>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</si>
  <si>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</si>
  <si>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</si>
  <si>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</si>
  <si>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</si>
  <si>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</si>
  <si>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</si>
  <si>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</si>
  <si>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</si>
  <si>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</si>
  <si>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</si>
  <si>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</si>
  <si>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</si>
  <si>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</si>
  <si>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</si>
  <si>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</si>
  <si>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</si>
  <si>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</si>
  <si>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</si>
  <si>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</si>
  <si>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</si>
  <si>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</si>
  <si>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</si>
  <si>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</si>
  <si>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</si>
  <si>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</si>
  <si>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</si>
  <si>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</si>
  <si>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</si>
  <si>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</si>
  <si>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</si>
  <si>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</si>
  <si>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</si>
  <si>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</si>
  <si>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</si>
  <si>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</si>
  <si>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</si>
  <si>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</si>
  <si>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</si>
  <si>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</si>
  <si>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</si>
  <si>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</si>
  <si>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</si>
  <si>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</si>
  <si>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</si>
  <si>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</si>
  <si>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</si>
  <si>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</si>
  <si>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</si>
  <si>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</si>
  <si>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</si>
  <si>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</si>
  <si>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</si>
  <si>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</si>
  <si>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</si>
  <si>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</si>
  <si>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</si>
  <si>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</si>
  <si>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</si>
  <si>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</si>
  <si>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</si>
  <si>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</si>
  <si>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</si>
  <si>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</si>
  <si>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</si>
  <si>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</si>
  <si>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</si>
  <si>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</si>
  <si>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</si>
  <si>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</si>
  <si>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</si>
  <si>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</si>
  <si>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</si>
  <si>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</si>
  <si>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</si>
  <si>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</si>
  <si>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</si>
  <si>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</si>
  <si>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</si>
  <si>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</si>
  <si>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</si>
  <si>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</si>
  <si>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</si>
  <si>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</si>
  <si>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</si>
  <si>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</si>
  <si>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</si>
  <si>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</si>
  <si>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</si>
  <si>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</si>
  <si>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</si>
  <si>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</si>
  <si>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</si>
  <si>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</si>
  <si>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</si>
  <si>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</si>
  <si>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</si>
  <si>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</si>
  <si>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</si>
  <si>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</si>
  <si>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</si>
  <si>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</si>
  <si>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</si>
  <si>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</si>
  <si>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</si>
  <si>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</si>
  <si>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</si>
  <si>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</si>
  <si>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</si>
  <si>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</si>
  <si>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</si>
  <si>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</si>
  <si>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</si>
  <si>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</si>
  <si>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</si>
  <si>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</si>
  <si>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</si>
  <si>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</si>
  <si>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</si>
  <si>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</si>
  <si>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</si>
  <si>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</si>
  <si>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</si>
  <si>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</si>
  <si>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</si>
  <si>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</si>
  <si>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</si>
  <si>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</si>
  <si>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</si>
  <si>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</si>
  <si>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</si>
  <si>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</si>
  <si>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</si>
  <si>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</si>
  <si>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</si>
  <si>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</si>
  <si>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</si>
  <si>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</si>
  <si>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</si>
  <si>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</si>
  <si>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</si>
  <si>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</si>
  <si>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</si>
  <si>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</si>
  <si>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</si>
  <si>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</si>
  <si>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</si>
  <si>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</si>
  <si>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</si>
  <si>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</si>
  <si>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</si>
  <si>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</si>
  <si>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</si>
  <si>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</si>
  <si>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</si>
  <si>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</si>
  <si>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</si>
  <si>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</si>
  <si>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</si>
  <si>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</si>
  <si>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</si>
  <si>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</si>
  <si>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</si>
  <si>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</si>
  <si>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</si>
  <si>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</si>
  <si>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</si>
  <si>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</si>
  <si>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</si>
  <si>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</si>
  <si>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</si>
  <si>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</si>
  <si>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</si>
  <si>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</si>
  <si>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</si>
  <si>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</si>
  <si>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</si>
  <si>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</si>
  <si>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</si>
  <si>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</si>
  <si>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</si>
  <si>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</si>
  <si>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</si>
  <si>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</si>
  <si>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</si>
  <si>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</si>
  <si>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</si>
  <si>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</si>
  <si>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</si>
  <si>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</si>
  <si>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</si>
  <si>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</si>
  <si>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</si>
  <si>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</si>
  <si>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</si>
  <si>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</si>
  <si>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</si>
  <si>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</si>
  <si>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</si>
  <si>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</si>
  <si>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</si>
  <si>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</si>
  <si>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</si>
  <si>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</si>
  <si>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</si>
  <si>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</si>
  <si>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</si>
  <si>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</si>
  <si>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</si>
  <si>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</si>
  <si>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</si>
  <si>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</si>
  <si>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</si>
  <si>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</si>
  <si>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</si>
  <si>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</si>
  <si>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</si>
  <si>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</si>
  <si>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</si>
  <si>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</si>
  <si>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</si>
  <si>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</si>
  <si>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</si>
  <si>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</si>
  <si>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</si>
  <si>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</si>
  <si>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</si>
  <si>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</si>
  <si>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</si>
  <si>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</si>
  <si>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</si>
  <si>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</si>
  <si>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</si>
  <si>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</si>
  <si>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</si>
  <si>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</si>
  <si>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</si>
  <si>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</si>
  <si>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</si>
  <si>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</si>
  <si>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</si>
  <si>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</si>
  <si>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</si>
  <si>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</si>
  <si>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</si>
  <si>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</si>
  <si>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</si>
  <si>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</si>
  <si>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</si>
  <si>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</si>
  <si>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</si>
  <si>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</si>
  <si>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</si>
  <si>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</si>
  <si>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</si>
  <si>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</si>
  <si>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</si>
  <si>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</si>
  <si>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</si>
  <si>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</si>
  <si>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</si>
  <si>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</si>
  <si>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</si>
  <si>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</si>
  <si>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</si>
  <si>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</si>
  <si>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</si>
  <si>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</si>
  <si>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</si>
  <si>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</si>
  <si>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</si>
  <si>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</si>
  <si>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</si>
  <si>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</si>
  <si>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</si>
  <si>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</si>
  <si>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</si>
  <si>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</si>
  <si>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</si>
  <si>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</si>
  <si>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</si>
  <si>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</si>
  <si>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</si>
  <si>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</si>
  <si>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</si>
  <si>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</si>
  <si>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</si>
  <si>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</si>
  <si>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</si>
  <si>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</si>
  <si>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</si>
  <si>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</si>
  <si>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</si>
  <si>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</si>
  <si>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</si>
  <si>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</si>
  <si>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</si>
  <si>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</si>
  <si>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</si>
  <si>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</si>
  <si>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</si>
  <si>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</si>
  <si>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</si>
  <si>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</si>
  <si>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</si>
  <si>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</si>
  <si>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</si>
  <si>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</si>
  <si>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</si>
  <si>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</si>
  <si>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</si>
  <si>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</si>
  <si>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</si>
  <si>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</si>
  <si>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</si>
  <si>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</si>
  <si>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</si>
  <si>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</si>
  <si>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</si>
  <si>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</si>
  <si>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</si>
  <si>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</si>
  <si>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</si>
  <si>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</si>
  <si>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</si>
  <si>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</si>
  <si>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</si>
  <si>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</si>
  <si>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</si>
  <si>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</si>
  <si>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</si>
  <si>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</si>
  <si>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</si>
  <si>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</si>
  <si>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</si>
  <si>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</si>
  <si>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</si>
  <si>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</si>
  <si>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</si>
  <si>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</si>
  <si>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</si>
  <si>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</si>
  <si>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</si>
  <si>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</si>
  <si>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</si>
  <si>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</si>
  <si>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</si>
  <si>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</si>
  <si>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</si>
  <si>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</si>
  <si>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</si>
  <si>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</si>
  <si>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</si>
  <si>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</si>
  <si>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</si>
  <si>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</si>
  <si>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</si>
  <si>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</si>
  <si>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</si>
  <si>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</si>
  <si>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</si>
  <si>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</si>
  <si>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</si>
  <si>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</si>
  <si>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</si>
  <si>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</si>
  <si>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</si>
  <si>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</si>
  <si>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</si>
  <si>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</si>
  <si>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</si>
  <si>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</si>
  <si>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</si>
  <si>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</si>
  <si>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</si>
  <si>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</si>
  <si>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</si>
  <si>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</si>
  <si>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</si>
  <si>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</si>
  <si>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</si>
  <si>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</si>
  <si>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</si>
  <si>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</si>
  <si>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</si>
  <si>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</si>
  <si>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</si>
  <si>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</si>
  <si>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</si>
  <si>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</si>
  <si>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</si>
  <si>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</si>
  <si>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</si>
  <si>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</si>
  <si>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</si>
  <si>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</si>
  <si>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</si>
  <si>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</si>
  <si>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</si>
  <si>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</si>
  <si>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</si>
  <si>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</si>
  <si>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</si>
  <si>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</si>
  <si>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</si>
  <si>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</si>
  <si>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</si>
  <si>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</si>
  <si>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</si>
  <si>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</si>
  <si>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</si>
  <si>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</si>
  <si>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</si>
  <si>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</si>
  <si>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</si>
  <si>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</si>
  <si>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</si>
  <si>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</si>
  <si>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</si>
  <si>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</si>
  <si>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</si>
  <si>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</si>
  <si>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</si>
  <si>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</si>
  <si>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</si>
  <si>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</si>
  <si>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</si>
  <si>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</si>
  <si>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</si>
  <si>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</si>
  <si>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</si>
  <si>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</si>
  <si>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</si>
  <si>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</si>
  <si>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</si>
  <si>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</si>
  <si>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</si>
  <si>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</si>
  <si>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</si>
  <si>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</si>
  <si>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</si>
  <si>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</si>
  <si>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</si>
  <si>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</si>
  <si>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</si>
  <si>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</si>
  <si>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</si>
  <si>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</si>
  <si>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</si>
  <si>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</si>
  <si>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</si>
  <si>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</si>
  <si>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</si>
  <si>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</si>
  <si>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</si>
  <si>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</si>
  <si>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</si>
  <si>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</si>
  <si>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</si>
  <si>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</si>
  <si>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</si>
  <si>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</si>
  <si>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</si>
  <si>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</si>
  <si>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</si>
  <si>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</si>
  <si>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</si>
  <si>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</si>
  <si>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</si>
  <si>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</si>
  <si>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</si>
  <si>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</si>
  <si>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</si>
  <si>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</si>
  <si>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</si>
  <si>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</si>
  <si>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</si>
  <si>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</si>
  <si>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</si>
  <si>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</si>
  <si>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</si>
  <si>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</si>
  <si>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</si>
  <si>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</si>
  <si>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</si>
  <si>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</si>
  <si>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</si>
  <si>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</si>
  <si>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</si>
  <si>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</si>
  <si>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</si>
  <si>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</si>
  <si>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</si>
  <si>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</si>
  <si>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</si>
  <si>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</si>
  <si>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</si>
  <si>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</si>
  <si>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</si>
  <si>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</si>
  <si>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</si>
  <si>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</si>
  <si>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</si>
  <si>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</si>
  <si>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</si>
  <si>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</si>
  <si>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</si>
  <si>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</si>
  <si>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</si>
  <si>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</si>
  <si>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</si>
  <si>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</si>
  <si>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</si>
  <si>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</si>
  <si>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</si>
  <si>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</si>
  <si>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</si>
  <si>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</si>
  <si>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</si>
  <si>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</si>
  <si>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</si>
  <si>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</si>
  <si>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</si>
  <si>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</si>
  <si>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</si>
  <si>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</si>
  <si>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</si>
  <si>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</si>
  <si>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</si>
  <si>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</si>
  <si>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</si>
  <si>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</si>
  <si>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</si>
  <si>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</si>
  <si>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</si>
  <si>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</si>
  <si>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</si>
  <si>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</si>
  <si>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</si>
  <si>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</si>
  <si>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</si>
  <si>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</si>
  <si>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</si>
  <si>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</si>
  <si>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</si>
  <si>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</si>
  <si>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</si>
  <si>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</si>
  <si>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</si>
  <si>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</si>
  <si>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</si>
  <si>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</si>
  <si>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</si>
  <si>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</si>
  <si>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</si>
  <si>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</si>
  <si>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</si>
  <si>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</si>
  <si>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</si>
  <si>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</si>
  <si>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</si>
  <si>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</si>
  <si>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</si>
  <si>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</si>
  <si>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</si>
  <si>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</si>
  <si>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</si>
  <si>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</si>
  <si>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</si>
  <si>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</si>
  <si>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</si>
  <si>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</si>
  <si>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</si>
  <si>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</si>
  <si>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</si>
  <si>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</si>
  <si>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</si>
  <si>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</si>
  <si>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</si>
  <si>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</si>
  <si>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</si>
  <si>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</si>
  <si>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</si>
  <si>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</si>
  <si>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</si>
  <si>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</si>
  <si>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</si>
  <si>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</si>
  <si>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</si>
  <si>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</si>
  <si>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</si>
  <si>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</si>
  <si>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</si>
  <si>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</si>
  <si>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</si>
  <si>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</si>
  <si>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</si>
  <si>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</si>
  <si>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</si>
  <si>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</si>
  <si>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</si>
  <si>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</si>
  <si>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</si>
  <si>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</si>
  <si>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</si>
  <si>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</si>
  <si>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</si>
  <si>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</si>
  <si>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</si>
  <si>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</si>
  <si>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</si>
  <si>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</si>
  <si>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</si>
  <si>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</si>
  <si>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</si>
  <si>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</si>
  <si>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</si>
  <si>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</si>
  <si>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</si>
  <si>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</si>
  <si>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</si>
  <si>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</si>
  <si>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</si>
  <si>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</si>
  <si>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</si>
  <si>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</si>
  <si>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</si>
  <si>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</si>
  <si>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</si>
  <si>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</si>
  <si>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</si>
  <si>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</si>
  <si>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</si>
  <si>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</si>
  <si>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</si>
  <si>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</si>
  <si>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</si>
  <si>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</si>
  <si>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</si>
  <si>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</si>
  <si>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</si>
  <si>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</si>
  <si>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</si>
  <si>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</si>
  <si>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</si>
  <si>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</si>
  <si>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</si>
  <si>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</si>
  <si>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</si>
  <si>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</si>
  <si>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</si>
  <si>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</si>
  <si>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</si>
  <si>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</si>
  <si>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</si>
  <si>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</si>
  <si>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</si>
  <si>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</si>
  <si>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</si>
  <si>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</si>
  <si>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</si>
  <si>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</si>
  <si>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</si>
  <si>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</si>
  <si>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</si>
  <si>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</si>
  <si>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</si>
  <si>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</si>
  <si>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</si>
  <si>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</si>
  <si>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</si>
  <si>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</si>
  <si>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</si>
  <si>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</si>
  <si>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</si>
  <si>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</si>
  <si>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</si>
  <si>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</si>
  <si>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</si>
  <si>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</si>
  <si>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</si>
  <si>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</si>
  <si>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</si>
  <si>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</si>
  <si>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</si>
  <si>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</si>
  <si>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</si>
  <si>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</si>
  <si>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</si>
  <si>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</si>
  <si>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</si>
  <si>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</si>
  <si>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</si>
  <si>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</si>
  <si>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</si>
  <si>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</si>
  <si>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</si>
  <si>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</si>
  <si>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</si>
  <si>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</si>
  <si>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</si>
  <si>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</si>
  <si>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</si>
  <si>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</si>
  <si>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</si>
  <si>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</si>
  <si>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</si>
  <si>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</si>
  <si>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</si>
  <si>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</si>
  <si>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</si>
  <si>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</si>
  <si>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</si>
  <si>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</si>
  <si>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</si>
  <si>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</si>
  <si>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</si>
  <si>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</si>
  <si>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</si>
  <si>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</si>
  <si>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</si>
  <si>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</si>
  <si>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</si>
  <si>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</si>
  <si>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</si>
  <si>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</si>
  <si>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</si>
  <si>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</si>
  <si>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</si>
  <si>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</si>
  <si>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</si>
  <si>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</si>
  <si>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</si>
  <si>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</si>
  <si>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</si>
  <si>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</si>
  <si>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</si>
  <si>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</si>
  <si>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</si>
  <si>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</si>
  <si>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</si>
  <si>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</si>
  <si>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</si>
  <si>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</si>
  <si>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</si>
  <si>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</si>
  <si>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</si>
  <si>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</si>
  <si>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</si>
  <si>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</si>
  <si>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</si>
  <si>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</si>
  <si>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</si>
  <si>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</si>
  <si>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</si>
  <si>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</si>
  <si>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</si>
  <si>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</si>
  <si>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</si>
  <si>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</si>
  <si>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</si>
  <si>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</si>
  <si>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</si>
  <si>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</si>
  <si>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</si>
  <si>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</si>
  <si>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</si>
  <si>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</si>
  <si>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</si>
  <si>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</si>
  <si>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</si>
  <si>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</si>
  <si>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</si>
  <si>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</si>
  <si>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</si>
  <si>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</si>
  <si>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</si>
  <si>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</si>
  <si>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</si>
  <si>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</si>
  <si>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</si>
  <si>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</si>
  <si>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</si>
  <si>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</si>
  <si>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</si>
  <si>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</si>
  <si>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</si>
  <si>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</si>
  <si>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</si>
  <si>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</si>
  <si>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</si>
  <si>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</si>
  <si>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</si>
  <si>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</si>
  <si>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</si>
  <si>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</si>
  <si>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</si>
  <si>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</si>
  <si>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</si>
  <si>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</si>
  <si>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</si>
  <si>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</si>
  <si>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</si>
  <si>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</si>
  <si>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</si>
  <si>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</si>
  <si>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</si>
  <si>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</si>
  <si>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</si>
  <si>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</si>
  <si>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</si>
  <si>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</si>
  <si>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</si>
  <si>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</si>
  <si>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</si>
  <si>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</si>
  <si>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</si>
  <si>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</si>
  <si>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</si>
  <si>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</si>
  <si>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</si>
  <si>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</si>
  <si>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</si>
  <si>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</si>
  <si>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</si>
  <si>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</si>
  <si>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</si>
  <si>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</si>
  <si>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</si>
  <si>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</si>
  <si>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</si>
  <si>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</si>
  <si>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</si>
  <si>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</si>
  <si>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</si>
  <si>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</si>
  <si>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</si>
  <si>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</si>
  <si>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</si>
  <si>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</si>
  <si>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</si>
  <si>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</si>
  <si>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</si>
  <si>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</si>
  <si>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</si>
  <si>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</si>
  <si>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</si>
  <si>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</si>
  <si>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</si>
  <si>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</si>
  <si>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</si>
  <si>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</si>
  <si>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</si>
  <si>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</si>
  <si>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</si>
  <si>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</si>
  <si>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</si>
  <si>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</si>
  <si>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</si>
  <si>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</si>
  <si>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</si>
  <si>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</si>
  <si>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</si>
  <si>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</si>
  <si>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</si>
  <si>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</si>
  <si>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</si>
  <si>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</si>
  <si>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</si>
  <si>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</si>
  <si>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</si>
  <si>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</si>
  <si>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</si>
  <si>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</si>
  <si>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</si>
  <si>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</si>
  <si>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</si>
  <si>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</si>
  <si>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</si>
  <si>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</si>
  <si>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</si>
  <si>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</si>
  <si>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</si>
  <si>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</si>
  <si>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</si>
  <si>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</si>
  <si>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</si>
  <si>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</si>
  <si>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</si>
  <si>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</si>
  <si>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</si>
  <si>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</si>
  <si>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</si>
  <si>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</si>
  <si>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</si>
  <si>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</si>
  <si>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</si>
  <si>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</si>
  <si>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</si>
  <si>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</si>
  <si>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</si>
  <si>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</si>
  <si>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</si>
  <si>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</si>
  <si>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</si>
  <si>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</si>
  <si>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</si>
  <si>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</si>
  <si>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</si>
  <si>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</si>
  <si>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</si>
  <si>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</si>
  <si>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</si>
  <si>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</si>
  <si>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</si>
  <si>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</si>
  <si>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</si>
  <si>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</si>
  <si>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</si>
  <si>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</si>
  <si>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</si>
  <si>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</si>
  <si>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</si>
  <si>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</si>
  <si>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</si>
  <si>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</si>
  <si>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</si>
  <si>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</si>
  <si>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</si>
  <si>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</si>
  <si>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</si>
  <si>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</si>
  <si>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</si>
  <si>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</si>
  <si>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</si>
  <si>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</si>
  <si>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</si>
  <si>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</si>
  <si>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</si>
  <si>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</si>
  <si>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</si>
  <si>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</si>
  <si>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</si>
  <si>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</si>
  <si>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</si>
  <si>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</si>
  <si>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</si>
  <si>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</si>
  <si>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</si>
  <si>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</si>
  <si>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</si>
  <si>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</si>
  <si>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</si>
  <si>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</si>
  <si>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</si>
  <si>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</si>
  <si>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</si>
  <si>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</si>
  <si>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</si>
  <si>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</si>
  <si>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</si>
  <si>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</si>
  <si>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</si>
  <si>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</si>
  <si>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</si>
  <si>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</si>
  <si>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</si>
  <si>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</si>
  <si>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</si>
  <si>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</si>
  <si>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</si>
  <si>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</si>
  <si>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</si>
  <si>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</si>
  <si>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</si>
  <si>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</si>
  <si>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</si>
  <si>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</si>
  <si>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</si>
  <si>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</si>
  <si>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</si>
  <si>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</si>
  <si>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</si>
  <si>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</si>
  <si>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</si>
  <si>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</si>
  <si>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</si>
  <si>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</si>
  <si>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</si>
  <si>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</si>
  <si>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</si>
  <si>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</si>
  <si>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</si>
  <si>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</si>
  <si>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</si>
  <si>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</si>
  <si>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</si>
  <si>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</si>
  <si>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</si>
  <si>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</si>
  <si>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</si>
  <si>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</si>
  <si>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</si>
  <si>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</si>
  <si>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</si>
  <si>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</si>
  <si>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</si>
  <si>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</si>
  <si>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</si>
  <si>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</si>
  <si>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</si>
  <si>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</si>
  <si>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</si>
  <si>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</si>
  <si>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</si>
  <si>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</si>
  <si>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</si>
  <si>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</si>
  <si>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</si>
  <si>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</si>
  <si>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</si>
  <si>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</si>
  <si>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</si>
  <si>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</si>
  <si>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</si>
  <si>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</si>
  <si>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</si>
  <si>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</si>
  <si>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</si>
  <si>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</si>
  <si>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</si>
  <si>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</si>
  <si>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</si>
  <si>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</si>
  <si>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</si>
  <si>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</si>
  <si>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</si>
  <si>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</si>
  <si>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</si>
  <si>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</si>
  <si>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</si>
  <si>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</si>
  <si>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</si>
  <si>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</si>
  <si>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</si>
  <si>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</si>
  <si>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</si>
  <si>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</si>
  <si>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</si>
  <si>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</si>
  <si>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</si>
  <si>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</si>
  <si>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</si>
  <si>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</si>
  <si>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</si>
  <si>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</si>
  <si>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</si>
  <si>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</si>
  <si>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</si>
  <si>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</si>
  <si>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</si>
  <si>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</si>
  <si>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</si>
  <si>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</si>
  <si>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</si>
  <si>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</si>
  <si>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</si>
  <si>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</si>
  <si>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</si>
  <si>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</si>
  <si>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</si>
  <si>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</si>
  <si>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</si>
  <si>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</si>
  <si>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</si>
  <si>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</si>
  <si>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</si>
  <si>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</si>
  <si>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</si>
  <si>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</si>
  <si>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</si>
  <si>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</si>
  <si>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</si>
  <si>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</si>
  <si>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</si>
  <si>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</si>
  <si>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</si>
  <si>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</si>
  <si>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</si>
  <si>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</si>
  <si>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</si>
  <si>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</si>
  <si>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</si>
  <si>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</si>
  <si>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</si>
  <si>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</si>
  <si>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</si>
  <si>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</si>
  <si>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</si>
  <si>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</si>
  <si>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</si>
  <si>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</si>
  <si>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</si>
  <si>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</si>
  <si>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</si>
  <si>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</si>
  <si>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</si>
  <si>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</si>
  <si>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</si>
  <si>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</si>
  <si>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</si>
  <si>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</si>
  <si>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</si>
  <si>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</si>
  <si>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</si>
  <si>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</si>
  <si>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</si>
  <si>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</si>
  <si>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</si>
  <si>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</si>
  <si>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</si>
  <si>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</si>
  <si>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</si>
  <si>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</si>
  <si>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</si>
  <si>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</si>
  <si>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</si>
  <si>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</si>
  <si>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</si>
  <si>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</si>
  <si>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</si>
  <si>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</si>
  <si>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</si>
  <si>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</si>
  <si>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</si>
  <si>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</si>
  <si>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</si>
  <si>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</si>
  <si>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</si>
  <si>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</si>
  <si>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</si>
  <si>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</si>
  <si>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</si>
  <si>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</si>
  <si>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</si>
  <si>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</si>
  <si>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</si>
  <si>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</si>
  <si>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</si>
  <si>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</si>
  <si>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</si>
  <si>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</si>
  <si>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</si>
  <si>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</si>
  <si>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</si>
  <si>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</si>
  <si>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</si>
  <si>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</si>
  <si>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</si>
  <si>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</si>
  <si>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</si>
  <si>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</si>
  <si>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</si>
  <si>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</si>
  <si>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</si>
  <si>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</si>
  <si>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</si>
  <si>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</si>
  <si>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</si>
  <si>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</si>
  <si>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</si>
  <si>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</si>
  <si>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</si>
  <si>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</si>
  <si>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</si>
  <si>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</si>
  <si>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</si>
  <si>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</si>
  <si>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</si>
  <si>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</si>
  <si>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</si>
  <si>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</si>
  <si>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</si>
  <si>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</si>
  <si>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</si>
  <si>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</si>
  <si>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</si>
  <si>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</si>
  <si>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</si>
  <si>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</si>
  <si>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</si>
  <si>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</si>
  <si>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</si>
  <si>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</si>
  <si>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</si>
  <si>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</si>
  <si>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</si>
  <si>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</si>
  <si>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</si>
  <si>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</si>
  <si>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</si>
  <si>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</si>
  <si>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</si>
  <si>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</si>
  <si>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</si>
  <si>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</si>
  <si>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</si>
  <si>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</si>
  <si>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</si>
  <si>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</si>
  <si>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</si>
  <si>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</si>
  <si>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</si>
  <si>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</si>
  <si>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</si>
  <si>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</si>
  <si>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</si>
  <si>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</si>
  <si>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</si>
  <si>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</si>
  <si>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</si>
  <si>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</si>
  <si>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</si>
  <si>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</si>
  <si>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</si>
  <si>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</si>
  <si>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</si>
  <si>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</si>
  <si>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</si>
  <si>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</si>
  <si>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</si>
  <si>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</si>
  <si>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</si>
  <si>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</si>
  <si>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</si>
  <si>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</si>
  <si>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</si>
  <si>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</si>
  <si>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</si>
  <si>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</si>
  <si>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</si>
  <si>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</si>
  <si>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</si>
  <si>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</si>
  <si>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</si>
  <si>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</si>
  <si>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</si>
  <si>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</si>
  <si>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</si>
  <si>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</si>
  <si>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</si>
  <si>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</si>
  <si>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</si>
  <si>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</si>
  <si>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</si>
  <si>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</si>
  <si>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</si>
  <si>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</si>
  <si>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</si>
  <si>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</si>
  <si>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</si>
  <si>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</si>
  <si>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</si>
  <si>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</si>
  <si>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</si>
  <si>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</si>
  <si>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</si>
  <si>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</si>
  <si>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</si>
  <si>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</si>
  <si>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</si>
  <si>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</si>
  <si>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</si>
  <si>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</si>
  <si>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</si>
  <si>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</si>
  <si>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</si>
  <si>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</si>
  <si>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</si>
  <si>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</si>
  <si>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</si>
  <si>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</si>
  <si>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</si>
  <si>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</si>
  <si>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</si>
  <si>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</si>
  <si>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</si>
  <si>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</si>
  <si>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</si>
  <si>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</si>
  <si>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</si>
  <si>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</si>
  <si>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</si>
  <si>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</si>
  <si>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</si>
  <si>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</si>
  <si>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</si>
  <si>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</si>
  <si>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</si>
  <si>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</si>
  <si>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</si>
  <si>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</si>
  <si>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</si>
  <si>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</si>
  <si>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</si>
  <si>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</si>
  <si>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</si>
  <si>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</si>
  <si>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</si>
  <si>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</si>
  <si>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</si>
  <si>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</si>
  <si>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</si>
  <si>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</si>
  <si>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</si>
  <si>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</si>
  <si>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</si>
  <si>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</si>
  <si>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</si>
  <si>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</si>
  <si>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</si>
  <si>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</si>
  <si>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</si>
  <si>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</si>
  <si>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</si>
  <si>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</si>
  <si>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</si>
  <si>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</si>
  <si>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</si>
  <si>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</si>
  <si>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</si>
  <si>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</si>
  <si>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</si>
  <si>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</si>
  <si>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</si>
  <si>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</si>
  <si>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</si>
  <si>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</si>
  <si>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</si>
  <si>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</si>
  <si>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</si>
  <si>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</si>
  <si>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</si>
  <si>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</si>
  <si>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</si>
  <si>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</si>
  <si>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</si>
  <si>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</si>
  <si>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</si>
  <si>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</si>
  <si>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</si>
  <si>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</si>
  <si>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</si>
  <si>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</si>
  <si>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</si>
  <si>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</si>
  <si>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</si>
  <si>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</si>
  <si>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</si>
  <si>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</si>
  <si>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</si>
  <si>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</si>
  <si>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</si>
  <si>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</si>
  <si>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</si>
  <si>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</si>
  <si>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</si>
  <si>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</si>
  <si>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</si>
  <si>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</si>
  <si>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</si>
  <si>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</si>
  <si>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</si>
  <si>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</si>
  <si>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</si>
  <si>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</si>
  <si>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</si>
  <si>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</si>
  <si>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</si>
  <si>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</si>
  <si>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</si>
  <si>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</si>
  <si>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</si>
  <si>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</si>
  <si>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</si>
  <si>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</si>
  <si>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</si>
  <si>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</si>
  <si>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</si>
  <si>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</si>
  <si>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</si>
  <si>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</si>
  <si>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</si>
  <si>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</si>
  <si>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</si>
  <si>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</si>
  <si>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</si>
  <si>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</si>
  <si>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</si>
  <si>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</si>
  <si>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</si>
  <si>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</si>
  <si>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</si>
  <si>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</si>
  <si>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</si>
  <si>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</si>
  <si>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</si>
  <si>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</si>
  <si>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</si>
  <si>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</si>
  <si>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</si>
  <si>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</si>
  <si>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</si>
  <si>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</si>
  <si>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</si>
  <si>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</si>
  <si>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</si>
  <si>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</si>
  <si>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</si>
  <si>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</si>
  <si>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</si>
  <si>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</si>
  <si>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</si>
  <si>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</si>
  <si>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</si>
  <si>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</si>
  <si>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</si>
  <si>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</si>
  <si>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</si>
  <si>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</si>
  <si>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</si>
  <si>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</si>
  <si>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</si>
  <si>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</si>
  <si>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</si>
  <si>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</si>
  <si>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</si>
  <si>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</si>
  <si>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</si>
  <si>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</si>
  <si>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</si>
  <si>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</si>
  <si>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</si>
  <si>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</si>
  <si>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</si>
  <si>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</si>
  <si>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</si>
  <si>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</si>
  <si>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</si>
  <si>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</si>
  <si>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</si>
  <si>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</si>
  <si>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</si>
  <si>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</si>
  <si>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</si>
  <si>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</si>
  <si>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</si>
  <si>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</si>
  <si>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</si>
  <si>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</si>
  <si>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</si>
  <si>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</si>
  <si>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</si>
  <si>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</si>
  <si>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</si>
  <si>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</si>
  <si>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</si>
  <si>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</si>
  <si>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</si>
  <si>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</si>
  <si>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</si>
  <si>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</si>
  <si>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</si>
  <si>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</si>
  <si>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</si>
  <si>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</si>
  <si>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</si>
  <si>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</si>
  <si>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</si>
  <si>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</si>
  <si>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</si>
  <si>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</si>
  <si>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</si>
  <si>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</si>
  <si>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</si>
  <si>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</si>
  <si>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</si>
  <si>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</si>
  <si>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</si>
  <si>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</si>
  <si>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</si>
  <si>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</si>
  <si>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</si>
  <si>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</si>
  <si>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</si>
  <si>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</si>
  <si>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</si>
  <si>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</si>
  <si>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</si>
  <si>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</si>
  <si>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</si>
  <si>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</si>
  <si>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</si>
  <si>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</si>
  <si>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</si>
  <si>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</si>
  <si>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</si>
  <si>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</si>
  <si>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</si>
  <si>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</si>
  <si>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</si>
  <si>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</si>
  <si>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</si>
  <si>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</si>
  <si>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</si>
  <si>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</si>
  <si>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</si>
  <si>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</si>
  <si>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</si>
  <si>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</si>
  <si>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</si>
  <si>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</si>
  <si>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</si>
  <si>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</si>
  <si>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</si>
  <si>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</si>
  <si>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</si>
  <si>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</si>
  <si>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</si>
  <si>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</si>
  <si>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</si>
  <si>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</si>
  <si>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</si>
  <si>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</si>
  <si>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</si>
  <si>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</si>
  <si>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</si>
  <si>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</si>
  <si>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</si>
  <si>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</si>
  <si>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</si>
  <si>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</si>
  <si>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</si>
  <si>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</si>
  <si>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</si>
  <si>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</si>
  <si>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</si>
  <si>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</si>
  <si>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</si>
  <si>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</si>
  <si>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</si>
  <si>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</si>
  <si>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</si>
  <si>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</si>
  <si>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</si>
  <si>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</si>
  <si>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</si>
  <si>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</si>
  <si>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</si>
  <si>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</si>
  <si>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</si>
  <si>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</si>
  <si>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</si>
  <si>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</si>
  <si>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</si>
  <si>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</si>
  <si>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</si>
  <si>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</si>
  <si>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</si>
  <si>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</si>
  <si>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</si>
  <si>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</si>
  <si>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</si>
  <si>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</si>
  <si>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</si>
  <si>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</si>
  <si>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</si>
  <si>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</si>
  <si>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</si>
  <si>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</si>
  <si>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</si>
  <si>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</si>
  <si>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</si>
  <si>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</si>
  <si>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</si>
  <si>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</si>
  <si>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</si>
  <si>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</si>
  <si>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</si>
  <si>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</si>
  <si>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</si>
  <si>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</si>
  <si>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</si>
  <si>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</si>
  <si>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</si>
  <si>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</si>
  <si>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</si>
  <si>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</si>
  <si>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</si>
  <si>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</si>
  <si>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</si>
  <si>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</si>
  <si>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</si>
  <si>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</si>
  <si>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</si>
  <si>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</si>
  <si>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</si>
  <si>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</si>
  <si>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</si>
  <si>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</si>
  <si>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</si>
  <si>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</si>
  <si>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</si>
  <si>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</si>
  <si>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</si>
  <si>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</si>
  <si>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</si>
  <si>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</si>
  <si>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</si>
  <si>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</si>
  <si>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</si>
  <si>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</si>
  <si>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</si>
  <si>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</si>
  <si>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</si>
  <si>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</si>
  <si>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</si>
  <si>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</si>
  <si>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</si>
  <si>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</si>
  <si>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</si>
  <si>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</si>
  <si>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</si>
  <si>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</si>
  <si>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</si>
  <si>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</si>
  <si>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</si>
  <si>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</si>
  <si>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</si>
  <si>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</si>
  <si>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</si>
  <si>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</si>
  <si>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</si>
  <si>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</si>
  <si>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</si>
  <si>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</si>
  <si>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</si>
  <si>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</si>
  <si>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</si>
  <si>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</si>
  <si>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</si>
  <si>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</si>
  <si>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</si>
  <si>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</si>
  <si>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</si>
  <si>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</si>
  <si>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</si>
  <si>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</si>
  <si>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</si>
  <si>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</si>
  <si>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</si>
  <si>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</si>
  <si>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</si>
  <si>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</si>
  <si>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</si>
  <si>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</si>
  <si>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</si>
  <si>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</si>
  <si>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</si>
  <si>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</si>
  <si>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</si>
  <si>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</si>
  <si>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</si>
  <si>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</si>
  <si>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</si>
  <si>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</si>
  <si>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</si>
  <si>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</si>
  <si>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</si>
  <si>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</si>
  <si>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</si>
  <si>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</si>
  <si>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</si>
  <si>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</si>
  <si>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</si>
  <si>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</si>
  <si>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</si>
  <si>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</si>
  <si>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</si>
  <si>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</si>
  <si>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</si>
  <si>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</si>
  <si>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</si>
  <si>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</si>
  <si>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</si>
  <si>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</si>
  <si>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</si>
  <si>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</si>
  <si>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</si>
  <si>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</si>
  <si>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</si>
  <si>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</si>
  <si>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</si>
  <si>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</si>
  <si>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</si>
  <si>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</si>
  <si>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</si>
  <si>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</si>
  <si>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</si>
  <si>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</si>
  <si>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</si>
  <si>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</si>
  <si>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</si>
  <si>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</si>
  <si>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</si>
  <si>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</si>
  <si>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</si>
  <si>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</si>
  <si>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</si>
  <si>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</si>
  <si>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</si>
  <si>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</si>
  <si>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</si>
  <si>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</si>
  <si>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</si>
  <si>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</si>
  <si>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</si>
  <si>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</si>
  <si>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</si>
  <si>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</si>
  <si>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</si>
  <si>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</si>
  <si>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</si>
  <si>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</si>
  <si>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</si>
  <si>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</si>
  <si>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</si>
  <si>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</si>
  <si>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</si>
  <si>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</si>
  <si>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</si>
  <si>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</si>
  <si>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</si>
  <si>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</si>
  <si>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</si>
  <si>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</si>
  <si>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</si>
  <si>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</si>
  <si>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</si>
  <si>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</si>
  <si>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</si>
  <si>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</si>
  <si>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</si>
  <si>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</si>
  <si>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</si>
  <si>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</si>
  <si>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</si>
  <si>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</si>
  <si>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</si>
  <si>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</si>
  <si>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</si>
  <si>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</si>
  <si>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</si>
  <si>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</si>
  <si>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</si>
  <si>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</si>
  <si>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</si>
  <si>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</si>
  <si>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</si>
  <si>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</si>
  <si>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</si>
  <si>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</si>
  <si>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</si>
  <si>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</si>
  <si>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</si>
  <si>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</si>
  <si>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</si>
  <si>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</si>
  <si>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</si>
  <si>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</si>
  <si>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</si>
  <si>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</si>
  <si>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</si>
  <si>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</si>
  <si>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</si>
  <si>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</si>
  <si>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</si>
  <si>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</si>
  <si>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</si>
  <si>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</si>
  <si>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</si>
  <si>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</si>
  <si>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</si>
  <si>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</si>
  <si>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</si>
  <si>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</si>
  <si>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</si>
  <si>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</si>
  <si>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</si>
  <si>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</si>
  <si>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</si>
  <si>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</si>
  <si>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</si>
  <si>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</si>
  <si>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</si>
  <si>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</si>
  <si>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</si>
  <si>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</si>
  <si>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</si>
  <si>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</si>
  <si>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</si>
  <si>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</si>
  <si>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</si>
  <si>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</si>
  <si>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</si>
  <si>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</si>
  <si>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</si>
  <si>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</si>
  <si>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</si>
  <si>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</si>
  <si>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</si>
  <si>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</si>
  <si>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</si>
  <si>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</si>
  <si>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</si>
  <si>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</si>
  <si>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</si>
  <si>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</si>
  <si>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</si>
  <si>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</si>
  <si>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</si>
  <si>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</si>
  <si>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</si>
  <si>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</si>
  <si>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</si>
  <si>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</si>
  <si>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</si>
  <si>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</si>
  <si>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</si>
  <si>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</si>
  <si>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</si>
  <si>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</si>
  <si>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</si>
  <si>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</si>
  <si>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</si>
  <si>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</si>
  <si>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</si>
  <si>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</si>
  <si>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</si>
  <si>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</si>
  <si>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</si>
  <si>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</si>
  <si>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</si>
  <si>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</si>
  <si>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</si>
  <si>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</si>
  <si>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</si>
  <si>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</si>
  <si>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</si>
  <si>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</si>
  <si>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</si>
  <si>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</si>
  <si>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</si>
  <si>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</si>
  <si>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</si>
  <si>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</si>
  <si>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</si>
  <si>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</si>
  <si>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</si>
  <si>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</si>
  <si>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</si>
  <si>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</si>
  <si>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</si>
  <si>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</si>
  <si>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</si>
  <si>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</si>
  <si>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</si>
  <si>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</si>
  <si>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</si>
  <si>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</si>
  <si>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</si>
  <si>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</si>
  <si>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</si>
  <si>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</si>
  <si>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</si>
  <si>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</si>
  <si>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</si>
  <si>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</si>
  <si>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</si>
  <si>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</si>
  <si>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</si>
  <si>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</si>
  <si>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</si>
  <si>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</si>
  <si>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</si>
  <si>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</si>
  <si>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</si>
  <si>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</si>
  <si>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</si>
  <si>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</si>
  <si>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</si>
  <si>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</si>
  <si>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</si>
  <si>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</si>
  <si>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</si>
  <si>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</si>
  <si>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</si>
  <si>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</si>
  <si>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</si>
  <si>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</si>
  <si>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</si>
  <si>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</si>
  <si>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</si>
  <si>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</si>
  <si>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</si>
  <si>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</si>
  <si>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</si>
  <si>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</si>
  <si>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</si>
  <si>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</si>
  <si>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</si>
  <si>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</si>
  <si>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</si>
  <si>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</si>
  <si>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</si>
  <si>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</si>
  <si>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</si>
  <si>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</si>
  <si>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</si>
  <si>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</si>
  <si>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</si>
  <si>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</si>
  <si>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</si>
  <si>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</si>
  <si>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</si>
  <si>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</si>
  <si>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</si>
  <si>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</si>
  <si>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</si>
  <si>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</si>
  <si>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</si>
  <si>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</si>
  <si>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</si>
  <si>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</si>
  <si>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</si>
  <si>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</si>
  <si>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</si>
  <si>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</si>
  <si>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</si>
  <si>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</si>
  <si>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</si>
  <si>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</si>
  <si>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</si>
  <si>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</si>
  <si>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</si>
  <si>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</si>
  <si>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</si>
  <si>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</si>
  <si>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</si>
  <si>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</si>
  <si>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</si>
  <si>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</si>
  <si>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</si>
  <si>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</si>
  <si>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</si>
  <si>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</si>
  <si>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</si>
  <si>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</si>
  <si>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</si>
  <si>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</si>
  <si>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</si>
  <si>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</si>
  <si>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</si>
  <si>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</si>
  <si>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</si>
  <si>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</si>
  <si>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</si>
  <si>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</si>
  <si>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</si>
  <si>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</si>
  <si>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</si>
  <si>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</si>
  <si>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</si>
  <si>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</si>
  <si>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</si>
  <si>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</si>
  <si>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</si>
  <si>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</si>
  <si>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</si>
  <si>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</si>
  <si>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</si>
  <si>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</si>
  <si>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</si>
  <si>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</si>
  <si>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</si>
  <si>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</si>
  <si>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</si>
  <si>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</si>
  <si>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</si>
  <si>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</si>
  <si>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</si>
  <si>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</si>
  <si>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</si>
  <si>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</si>
  <si>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</si>
  <si>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</si>
  <si>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</si>
  <si>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</si>
  <si>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</si>
  <si>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</si>
  <si>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</si>
  <si>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</si>
  <si>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</si>
  <si>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</si>
  <si>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</si>
  <si>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</si>
  <si>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</si>
  <si>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</si>
  <si>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</si>
  <si>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</si>
  <si>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</si>
  <si>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</si>
  <si>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</si>
  <si>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</si>
  <si>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</si>
  <si>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</si>
  <si>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</si>
  <si>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</si>
  <si>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</si>
  <si>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</si>
  <si>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</si>
  <si>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</si>
  <si>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</si>
  <si>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</si>
  <si>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</si>
  <si>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</si>
  <si>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</si>
  <si>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</si>
  <si>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</si>
  <si>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</si>
  <si>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</si>
  <si>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</si>
  <si>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</si>
  <si>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</si>
  <si>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</si>
  <si>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</si>
  <si>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</si>
  <si>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</si>
  <si>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</si>
  <si>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</si>
  <si>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</si>
  <si>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</si>
  <si>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</si>
  <si>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</si>
  <si>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</si>
  <si>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</si>
  <si>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</si>
  <si>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</si>
  <si>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</si>
  <si>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</si>
  <si>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</si>
  <si>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</si>
  <si>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</si>
  <si>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</si>
  <si>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</si>
  <si>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</si>
  <si>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</si>
  <si>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</si>
  <si>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</si>
  <si>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</si>
  <si>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</si>
  <si>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</si>
  <si>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</si>
  <si>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</si>
  <si>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</si>
  <si>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</si>
  <si>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</si>
  <si>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</si>
  <si>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</si>
  <si>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</si>
  <si>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</si>
  <si>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</si>
  <si>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</si>
  <si>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</si>
  <si>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</si>
  <si>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</si>
  <si>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</si>
  <si>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</si>
  <si>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</si>
  <si>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</si>
  <si>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</si>
  <si>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</si>
  <si>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</si>
  <si>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</si>
  <si>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</si>
  <si>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</si>
  <si>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</si>
  <si>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</si>
  <si>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</si>
  <si>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</si>
  <si>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</si>
  <si>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</si>
  <si>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</si>
  <si>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</si>
  <si>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</si>
  <si>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</si>
  <si>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</si>
  <si>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</si>
  <si>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</si>
  <si>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</si>
  <si>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</si>
  <si>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</si>
  <si>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</si>
  <si>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</si>
  <si>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</si>
  <si>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</si>
  <si>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</si>
  <si>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</si>
  <si>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</si>
  <si>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</si>
  <si>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</si>
  <si>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</si>
  <si>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</si>
  <si>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</si>
  <si>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</si>
  <si>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</si>
  <si>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</si>
  <si>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</si>
  <si>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</si>
  <si>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</si>
  <si>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</si>
  <si>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</si>
  <si>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</si>
  <si>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</si>
  <si>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</si>
  <si>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</si>
  <si>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</si>
  <si>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</si>
  <si>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</si>
  <si>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</si>
  <si>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</si>
  <si>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</si>
  <si>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</si>
  <si>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</si>
  <si>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</si>
  <si>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</si>
  <si>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</si>
  <si>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</si>
  <si>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</si>
  <si>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</si>
  <si>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</si>
  <si>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</si>
  <si>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</si>
  <si>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</si>
  <si>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</si>
  <si>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</si>
  <si>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</si>
  <si>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</si>
  <si>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</si>
  <si>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</si>
  <si>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</si>
  <si>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</si>
  <si>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</si>
  <si>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</si>
  <si>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</si>
  <si>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</si>
  <si>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</si>
  <si>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</si>
  <si>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</si>
  <si>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</si>
  <si>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</si>
  <si>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</si>
  <si>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</si>
  <si>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</si>
  <si>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</si>
  <si>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</si>
  <si>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</si>
  <si>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</si>
  <si>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</si>
  <si>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</si>
  <si>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</si>
  <si>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</si>
  <si>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</si>
  <si>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</si>
  <si>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</si>
  <si>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</si>
  <si>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</si>
  <si>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</si>
  <si>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</si>
  <si>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</si>
  <si>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</si>
  <si>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</si>
  <si>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</si>
  <si>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</si>
  <si>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</si>
  <si>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</si>
  <si>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</si>
  <si>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</si>
  <si>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</si>
  <si>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</si>
  <si>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</si>
  <si>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</si>
  <si>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</si>
  <si>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</si>
  <si>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</si>
  <si>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</si>
  <si>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</si>
  <si>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</si>
  <si>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</si>
  <si>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</si>
  <si>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</si>
  <si>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</si>
  <si>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</si>
  <si>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</si>
  <si>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</si>
  <si>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</si>
  <si>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</si>
  <si>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</si>
  <si>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</si>
  <si>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</si>
  <si>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</si>
  <si>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</si>
  <si>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</si>
  <si>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</si>
  <si>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</si>
  <si>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</si>
  <si>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</si>
  <si>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</si>
  <si>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</si>
  <si>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</si>
  <si>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</si>
  <si>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</si>
  <si>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</si>
  <si>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</si>
  <si>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</si>
  <si>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</si>
  <si>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</si>
  <si>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</si>
  <si>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</si>
  <si>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</si>
  <si>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</si>
  <si>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</si>
  <si>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</si>
  <si>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</si>
  <si>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</si>
  <si>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</si>
  <si>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</si>
  <si>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</si>
  <si>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</si>
  <si>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</si>
  <si>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</si>
  <si>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</si>
  <si>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</si>
  <si>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</si>
  <si>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</si>
  <si>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</si>
  <si>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</si>
  <si>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</si>
  <si>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</si>
  <si>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</si>
  <si>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</si>
  <si>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</si>
  <si>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</si>
  <si>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</si>
  <si>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</si>
  <si>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</si>
  <si>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</si>
  <si>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</si>
  <si>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</si>
  <si>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</si>
  <si>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</si>
  <si>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</si>
  <si>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</si>
  <si>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</si>
  <si>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</si>
  <si>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</si>
  <si>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</si>
  <si>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</si>
  <si>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</si>
  <si>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</si>
  <si>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</si>
  <si>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</si>
  <si>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</si>
  <si>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</si>
  <si>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</si>
  <si>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</si>
  <si>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</si>
  <si>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</si>
  <si>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</si>
  <si>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</si>
  <si>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</si>
  <si>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</si>
  <si>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</si>
  <si>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</si>
  <si>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</si>
  <si>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</si>
  <si>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</si>
  <si>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</si>
  <si>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</si>
  <si>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</si>
  <si>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</si>
  <si>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</si>
  <si>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</si>
  <si>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</si>
  <si>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</si>
  <si>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</si>
  <si>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</si>
  <si>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</si>
  <si>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</si>
  <si>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</si>
  <si>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</si>
  <si>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</si>
  <si>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</si>
  <si>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</si>
  <si>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</si>
  <si>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</si>
  <si>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</si>
  <si>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</si>
  <si>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</si>
  <si>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</si>
  <si>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</si>
  <si>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</si>
  <si>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</si>
  <si>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</si>
  <si>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</si>
  <si>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</si>
  <si>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</si>
  <si>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</si>
  <si>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</si>
  <si>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</si>
  <si>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</si>
  <si>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</si>
  <si>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</si>
  <si>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</si>
  <si>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</si>
  <si>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</si>
  <si>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</si>
  <si>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</si>
  <si>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</si>
  <si>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</si>
  <si>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</si>
  <si>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</si>
  <si>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</si>
  <si>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</si>
  <si>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</si>
  <si>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</si>
  <si>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</si>
  <si>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</si>
  <si>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</si>
  <si>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</si>
  <si>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</si>
  <si>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</si>
  <si>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</si>
  <si>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</si>
  <si>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</si>
  <si>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</si>
  <si>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</si>
  <si>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</si>
  <si>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</si>
  <si>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</si>
  <si>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</si>
  <si>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</si>
  <si>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</si>
  <si>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</si>
  <si>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</si>
  <si>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</si>
  <si>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</si>
  <si>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</si>
  <si>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</si>
  <si>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</si>
  <si>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</si>
  <si>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</si>
  <si>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</si>
  <si>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</si>
  <si>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</si>
  <si>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</si>
  <si>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</si>
  <si>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</si>
  <si>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</si>
  <si>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</si>
  <si>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</si>
  <si>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</si>
  <si>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</si>
  <si>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</si>
  <si>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</si>
  <si>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</si>
  <si>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</si>
  <si>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</si>
  <si>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</si>
  <si>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</si>
  <si>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</si>
  <si>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</si>
  <si>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</si>
  <si>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</si>
  <si>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</si>
  <si>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</si>
  <si>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</si>
  <si>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</si>
  <si>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</si>
  <si>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</si>
  <si>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</si>
  <si>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</si>
  <si>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</si>
  <si>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</si>
  <si>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</si>
  <si>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</si>
  <si>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</si>
  <si>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</si>
  <si>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</si>
  <si>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</si>
  <si>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</si>
  <si>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</si>
  <si>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</si>
  <si>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</si>
  <si>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</si>
  <si>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</si>
  <si>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</si>
  <si>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</si>
  <si>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</si>
  <si>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</si>
  <si>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</si>
  <si>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</si>
  <si>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</si>
  <si>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</si>
  <si>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</si>
  <si>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</si>
  <si>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</si>
  <si>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</si>
  <si>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</si>
  <si>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</si>
  <si>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</si>
  <si>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</si>
  <si>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</si>
  <si>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</si>
  <si>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</si>
  <si>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</si>
  <si>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</si>
  <si>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</si>
  <si>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</si>
  <si>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</si>
  <si>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</si>
  <si>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</si>
  <si>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</si>
  <si>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</si>
  <si>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</si>
  <si>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</si>
  <si>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</si>
  <si>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</si>
  <si>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</si>
  <si>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</si>
  <si>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</si>
  <si>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</si>
  <si>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</si>
  <si>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</si>
  <si>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</si>
  <si>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</si>
  <si>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</si>
  <si>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</si>
  <si>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</si>
  <si>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</si>
  <si>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</si>
  <si>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</si>
  <si>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</si>
  <si>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</si>
  <si>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</si>
  <si>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</si>
  <si>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</si>
  <si>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</si>
  <si>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</si>
  <si>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</si>
  <si>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</si>
  <si>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</si>
  <si>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</si>
  <si>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</si>
  <si>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</si>
  <si>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</si>
  <si>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</si>
  <si>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</si>
  <si>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</si>
  <si>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</si>
  <si>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</si>
  <si>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</si>
  <si>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</si>
  <si>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</si>
  <si>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</si>
  <si>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</si>
  <si>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</si>
  <si>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</si>
  <si>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</si>
  <si>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</si>
  <si>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</si>
  <si>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</si>
  <si>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</si>
  <si>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</si>
  <si>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</si>
  <si>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</si>
  <si>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</si>
  <si>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</si>
  <si>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</si>
  <si>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</si>
  <si>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</si>
  <si>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</si>
  <si>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</si>
  <si>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</si>
  <si>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</si>
  <si>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</si>
  <si>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</si>
  <si>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</si>
  <si>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</si>
  <si>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</si>
  <si>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</si>
  <si>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</si>
  <si>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</si>
  <si>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</si>
  <si>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</si>
  <si>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</si>
  <si>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</si>
  <si>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</si>
  <si>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</si>
  <si>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</si>
  <si>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</si>
  <si>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</si>
  <si>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</si>
  <si>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</si>
  <si>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</si>
  <si>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</si>
  <si>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</si>
  <si>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</si>
  <si>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</si>
  <si>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</si>
  <si>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</si>
  <si>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</si>
  <si>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</si>
  <si>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</si>
  <si>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</si>
  <si>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</si>
  <si>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</si>
  <si>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</si>
  <si>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</si>
  <si>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</si>
  <si>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</si>
  <si>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</si>
  <si>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</si>
  <si>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</si>
  <si>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</si>
  <si>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</si>
  <si>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</si>
  <si>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</si>
  <si>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</si>
  <si>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</si>
  <si>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</si>
  <si>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</si>
  <si>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</si>
  <si>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</si>
  <si>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</si>
  <si>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</si>
  <si>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</si>
  <si>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</si>
  <si>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</si>
  <si>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</si>
  <si>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</si>
  <si>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</si>
  <si>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</si>
  <si>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</si>
  <si>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</si>
  <si>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</si>
  <si>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</si>
  <si>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</si>
  <si>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</si>
  <si>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</si>
  <si>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</si>
  <si>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</si>
  <si>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</si>
  <si>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</si>
  <si>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</si>
  <si>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</si>
  <si>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</si>
  <si>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</si>
  <si>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</si>
  <si>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</si>
  <si>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</si>
  <si>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</si>
  <si>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</si>
  <si>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</si>
  <si>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</si>
  <si>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</si>
  <si>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</si>
  <si>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</si>
  <si>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</si>
  <si>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</si>
  <si>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</si>
  <si>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</si>
  <si>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</si>
  <si>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</si>
  <si>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</si>
  <si>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</si>
  <si>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</si>
  <si>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</si>
  <si>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</si>
  <si>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</si>
  <si>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</si>
  <si>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</si>
  <si>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</si>
  <si>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</si>
  <si>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</si>
  <si>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</si>
  <si>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</si>
  <si>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</si>
  <si>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</si>
  <si>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</si>
  <si>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</si>
  <si>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</si>
  <si>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</si>
  <si>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</si>
  <si>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</si>
  <si>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</si>
  <si>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</si>
  <si>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</si>
  <si>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</si>
  <si>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</si>
  <si>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</si>
  <si>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</si>
  <si>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</si>
  <si>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</si>
  <si>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</si>
  <si>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</si>
  <si>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</si>
  <si>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</si>
  <si>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</si>
  <si>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</si>
  <si>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</si>
  <si>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</si>
  <si>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</si>
  <si>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</si>
  <si>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</si>
  <si>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</si>
  <si>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</si>
  <si>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</si>
  <si>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</si>
  <si>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</si>
  <si>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</si>
  <si>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</si>
  <si>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</si>
  <si>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</si>
  <si>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</si>
  <si>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</si>
  <si>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</si>
  <si>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</si>
  <si>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</si>
  <si>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</si>
  <si>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</si>
  <si>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</si>
  <si>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</si>
  <si>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</si>
  <si>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</si>
  <si>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</si>
  <si>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</si>
  <si>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</si>
  <si>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</si>
  <si>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</si>
  <si>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</si>
  <si>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</si>
  <si>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</si>
  <si>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</si>
  <si>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</si>
  <si>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</si>
  <si>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</si>
  <si>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</si>
  <si>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</si>
  <si>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</si>
  <si>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</si>
  <si>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</si>
  <si>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</si>
  <si>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</si>
  <si>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</si>
  <si>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</si>
  <si>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</si>
  <si>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</si>
  <si>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</si>
  <si>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</si>
  <si>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</si>
  <si>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</si>
  <si>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</si>
  <si>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</si>
  <si>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</si>
  <si>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</si>
  <si>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</si>
  <si>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</si>
  <si>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</si>
  <si>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</si>
  <si>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</si>
  <si>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</si>
  <si>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</si>
  <si>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</si>
  <si>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</si>
  <si>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</si>
  <si>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</si>
  <si>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</si>
  <si>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</si>
  <si>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</si>
  <si>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</si>
  <si>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</si>
  <si>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</si>
  <si>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</si>
  <si>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</si>
  <si>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</si>
  <si>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</si>
  <si>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</si>
  <si>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</si>
  <si>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</si>
  <si>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</si>
  <si>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</si>
  <si>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</si>
  <si>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</si>
  <si>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</si>
  <si>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</si>
  <si>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</si>
  <si>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</si>
  <si>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</si>
  <si>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</si>
  <si>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</si>
  <si>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</si>
  <si>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</si>
  <si>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</si>
  <si>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</si>
  <si>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</si>
  <si>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</si>
  <si>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</si>
  <si>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</si>
  <si>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</si>
  <si>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</si>
  <si>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</si>
  <si>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</si>
  <si>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</si>
  <si>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</si>
  <si>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</si>
  <si>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</si>
  <si>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</si>
  <si>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</si>
  <si>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</si>
  <si>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</si>
  <si>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</si>
  <si>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</si>
  <si>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</si>
  <si>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</si>
  <si>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</si>
  <si>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</si>
  <si>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</si>
  <si>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</si>
  <si>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</si>
  <si>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</si>
  <si>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</si>
  <si>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</si>
  <si>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</si>
  <si>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</si>
  <si>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</si>
  <si>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</si>
  <si>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</si>
  <si>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</si>
  <si>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</si>
  <si>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</si>
  <si>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</si>
  <si>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</si>
  <si>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</si>
  <si>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</si>
  <si>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</si>
  <si>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</si>
  <si>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</si>
  <si>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</si>
  <si>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</si>
  <si>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</si>
  <si>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</si>
  <si>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</si>
  <si>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</si>
  <si>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</si>
  <si>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</si>
  <si>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</si>
  <si>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</si>
  <si>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</si>
  <si>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</si>
  <si>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</si>
  <si>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</si>
  <si>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</si>
  <si>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</si>
  <si>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</si>
  <si>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</si>
  <si>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</si>
  <si>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</si>
  <si>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</si>
  <si>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</si>
  <si>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</si>
  <si>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</si>
  <si>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</si>
  <si>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</si>
  <si>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</si>
  <si>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</si>
  <si>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</si>
  <si>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</si>
  <si>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</si>
  <si>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</si>
  <si>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</si>
  <si>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</si>
  <si>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</si>
  <si>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</si>
  <si>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</si>
  <si>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</si>
  <si>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</si>
  <si>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</si>
  <si>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</si>
  <si>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</si>
  <si>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</si>
  <si>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</si>
  <si>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</si>
  <si>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</si>
  <si>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</si>
  <si>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</si>
  <si>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</si>
  <si>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</si>
  <si>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</si>
  <si>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</si>
  <si>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</si>
  <si>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</si>
  <si>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</si>
  <si>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</si>
  <si>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</si>
  <si>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</si>
  <si>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</si>
  <si>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</si>
  <si>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</si>
  <si>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</si>
  <si>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</si>
  <si>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</si>
  <si>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</si>
  <si>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</si>
  <si>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</si>
  <si>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</si>
  <si>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</si>
  <si>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</si>
  <si>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</si>
  <si>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</si>
  <si>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</si>
  <si>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</si>
  <si>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</si>
  <si>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</si>
  <si>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</si>
  <si>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</si>
  <si>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</si>
  <si>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</si>
  <si>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</si>
  <si>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</si>
  <si>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</si>
  <si>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</si>
  <si>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</si>
  <si>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</si>
  <si>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</si>
  <si>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</si>
  <si>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</si>
  <si>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</si>
  <si>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</si>
  <si>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</si>
  <si>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</si>
  <si>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</si>
  <si>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</si>
  <si>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</si>
  <si>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</si>
  <si>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</si>
  <si>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</si>
  <si>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</si>
  <si>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</si>
  <si>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</si>
  <si>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</si>
  <si>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</si>
  <si>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</si>
  <si>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</si>
  <si>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</si>
  <si>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</si>
  <si>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</si>
  <si>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</si>
  <si>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</si>
  <si>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</si>
  <si>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</si>
  <si>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</si>
  <si>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</si>
  <si>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</si>
  <si>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</si>
  <si>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</si>
  <si>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</si>
  <si>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</si>
  <si>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</si>
  <si>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</si>
  <si>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</si>
  <si>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</si>
  <si>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</si>
  <si>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</si>
  <si>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</si>
  <si>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</si>
  <si>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</si>
  <si>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</si>
  <si>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</si>
  <si>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</si>
  <si>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</si>
  <si>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</si>
  <si>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</si>
  <si>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</si>
  <si>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</si>
  <si>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</si>
  <si>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</si>
  <si>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</si>
  <si>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</si>
  <si>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</si>
  <si>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</si>
  <si>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</si>
  <si>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</si>
  <si>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</si>
  <si>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</si>
  <si>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</si>
  <si>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</si>
  <si>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</si>
  <si>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</si>
  <si>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</si>
  <si>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</si>
  <si>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</si>
  <si>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</si>
  <si>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</si>
  <si>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</si>
  <si>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</si>
  <si>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</si>
  <si>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</si>
  <si>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</si>
  <si>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</si>
  <si>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</si>
  <si>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</si>
  <si>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</si>
  <si>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</si>
  <si>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</si>
  <si>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</si>
  <si>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</si>
  <si>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</si>
  <si>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</si>
  <si>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</si>
  <si>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</si>
  <si>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</si>
  <si>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</si>
  <si>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</si>
  <si>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</si>
  <si>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</si>
  <si>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</si>
  <si>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</si>
  <si>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</si>
  <si>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</si>
  <si>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</si>
  <si>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</si>
  <si>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</si>
  <si>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</si>
  <si>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</si>
  <si>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</si>
  <si>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</si>
  <si>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</si>
  <si>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</si>
  <si>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</si>
  <si>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</si>
  <si>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</si>
  <si>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</si>
  <si>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</si>
  <si>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</si>
  <si>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</si>
  <si>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</si>
  <si>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</si>
  <si>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</si>
  <si>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</si>
  <si>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</si>
  <si>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</si>
  <si>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</si>
  <si>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</si>
  <si>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</si>
  <si>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</si>
  <si>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</si>
  <si>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</si>
  <si>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</si>
  <si>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</si>
  <si>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</si>
  <si>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</si>
  <si>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</si>
  <si>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</si>
  <si>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</si>
  <si>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</si>
  <si>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</si>
  <si>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</si>
  <si>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</si>
  <si>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</si>
  <si>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</si>
  <si>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</si>
  <si>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</si>
  <si>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</si>
  <si>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</si>
  <si>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</si>
  <si>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</si>
  <si>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</si>
  <si>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</si>
  <si>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</si>
  <si>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</si>
  <si>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</si>
  <si>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</si>
  <si>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</si>
  <si>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</si>
  <si>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</si>
  <si>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</si>
  <si>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</si>
  <si>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</si>
  <si>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</si>
  <si>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</si>
  <si>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</si>
  <si>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</si>
  <si>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</si>
  <si>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</si>
  <si>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</si>
  <si>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</si>
  <si>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</si>
  <si>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</si>
  <si>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</si>
  <si>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</si>
  <si>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</si>
  <si>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</si>
  <si>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</si>
  <si>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</si>
  <si>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</si>
  <si>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</si>
  <si>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</si>
  <si>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</si>
  <si>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</si>
  <si>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</si>
  <si>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</si>
  <si>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</si>
  <si>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</si>
  <si>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</si>
  <si>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</si>
  <si>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</si>
  <si>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</si>
  <si>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</si>
  <si>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</si>
  <si>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</si>
  <si>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</si>
  <si>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</si>
  <si>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</si>
  <si>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</si>
  <si>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</si>
  <si>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</si>
  <si>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</si>
  <si>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</si>
  <si>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</si>
  <si>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</si>
  <si>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</si>
  <si>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</si>
  <si>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</si>
  <si>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</si>
  <si>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</si>
  <si>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</si>
  <si>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</si>
  <si>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</si>
  <si>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</si>
  <si>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</si>
  <si>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</si>
  <si>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</si>
  <si>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</si>
  <si>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</si>
  <si>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</si>
  <si>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</si>
  <si>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</si>
  <si>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</si>
  <si>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</si>
  <si>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</si>
  <si>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</si>
  <si>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</si>
  <si>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</si>
  <si>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</si>
  <si>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</si>
  <si>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</si>
  <si>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</si>
  <si>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</si>
  <si>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</si>
  <si>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</si>
  <si>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</si>
  <si>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</si>
  <si>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</si>
  <si>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</si>
  <si>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</si>
  <si>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</si>
  <si>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</si>
  <si>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</si>
  <si>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</si>
  <si>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</si>
  <si>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</si>
  <si>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</si>
  <si>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</si>
  <si>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</si>
  <si>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</si>
  <si>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</si>
  <si>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</si>
  <si>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</si>
  <si>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</si>
  <si>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</si>
  <si>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</si>
  <si>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</si>
  <si>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</si>
  <si>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</si>
  <si>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</si>
  <si>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</si>
  <si>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</si>
  <si>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</si>
  <si>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</si>
  <si>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</si>
  <si>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</si>
  <si>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</si>
  <si>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</si>
  <si>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</si>
  <si>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</si>
  <si>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</si>
  <si>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</si>
  <si>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</si>
  <si>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</si>
  <si>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</si>
  <si>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</si>
  <si>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</si>
  <si>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</si>
  <si>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</si>
  <si>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</si>
  <si>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</si>
  <si>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</si>
  <si>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</si>
  <si>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</si>
  <si>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</si>
  <si>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</si>
  <si>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</si>
  <si>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</si>
  <si>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</si>
  <si>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</si>
  <si>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</si>
  <si>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</si>
  <si>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</si>
  <si>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</si>
  <si>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</si>
  <si>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</si>
  <si>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</si>
  <si>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</si>
  <si>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</si>
  <si>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</si>
  <si>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</si>
  <si>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</si>
  <si>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</si>
  <si>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</si>
  <si>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</si>
  <si>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</si>
  <si>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</si>
  <si>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</si>
  <si>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</si>
  <si>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</si>
  <si>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</si>
  <si>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</si>
  <si>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</si>
  <si>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</si>
  <si>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</si>
  <si>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</si>
  <si>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</si>
  <si>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</si>
  <si>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</si>
  <si>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</si>
  <si>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</si>
  <si>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</si>
  <si>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</si>
  <si>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</si>
  <si>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</si>
  <si>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</si>
  <si>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</si>
  <si>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</si>
  <si>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</si>
  <si>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</si>
  <si>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</si>
  <si>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</si>
  <si>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</si>
  <si>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</si>
  <si>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</si>
  <si>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</si>
  <si>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</si>
  <si>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</si>
  <si>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</si>
  <si>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</si>
  <si>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</si>
  <si>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</si>
  <si>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</si>
  <si>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</si>
  <si>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</si>
  <si>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</si>
  <si>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</si>
  <si>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</si>
  <si>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</si>
  <si>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</si>
  <si>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</si>
  <si>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</si>
  <si>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</si>
  <si>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</si>
  <si>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</si>
  <si>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</si>
  <si>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</si>
  <si>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</si>
  <si>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</si>
  <si>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</si>
  <si>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</si>
  <si>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</si>
  <si>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</si>
  <si>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</si>
  <si>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</si>
  <si>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</si>
  <si>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</si>
  <si>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</si>
  <si>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</si>
  <si>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</si>
  <si>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</si>
  <si>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</si>
  <si>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</si>
  <si>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</si>
  <si>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</si>
  <si>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</si>
  <si>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</si>
  <si>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</si>
  <si>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</si>
  <si>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</si>
  <si>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</si>
  <si>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</si>
  <si>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</si>
  <si>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</si>
  <si>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</si>
  <si>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</si>
  <si>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</si>
  <si>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</si>
  <si>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</si>
  <si>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</si>
  <si>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</si>
  <si>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</si>
  <si>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</si>
  <si>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</si>
  <si>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</si>
  <si>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</si>
  <si>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</si>
  <si>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</si>
  <si>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</si>
  <si>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</si>
  <si>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</si>
  <si>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</si>
  <si>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</si>
  <si>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</si>
  <si>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</si>
  <si>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</si>
  <si>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</si>
  <si>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</si>
  <si>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</si>
  <si>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</si>
  <si>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</si>
  <si>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</si>
  <si>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</si>
  <si>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</si>
  <si>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</si>
  <si>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</si>
  <si>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</si>
  <si>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</si>
  <si>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</si>
  <si>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</si>
  <si>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</si>
  <si>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</si>
  <si>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</si>
  <si>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</si>
  <si>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</si>
  <si>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</si>
  <si>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</si>
  <si>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</si>
  <si>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</si>
  <si>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</si>
  <si>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</si>
  <si>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</si>
  <si>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</si>
  <si>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</si>
  <si>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</si>
  <si>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</si>
  <si>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</si>
  <si>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</si>
  <si>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</si>
  <si>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</si>
  <si>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</si>
  <si>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</si>
  <si>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</si>
  <si>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</si>
  <si>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</si>
  <si>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</si>
  <si>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</si>
  <si>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</si>
  <si>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</si>
  <si>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</si>
  <si>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</si>
  <si>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</si>
  <si>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</si>
  <si>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</si>
  <si>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</si>
  <si>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</si>
  <si>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</si>
  <si>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</si>
  <si>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</si>
  <si>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</si>
  <si>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</si>
  <si>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</si>
  <si>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</si>
  <si>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</si>
  <si>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</si>
  <si>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</si>
  <si>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</si>
  <si>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</si>
  <si>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</si>
  <si>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</si>
  <si>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</si>
  <si>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</si>
  <si>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</si>
  <si>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</si>
  <si>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</si>
  <si>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</si>
  <si>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</si>
  <si>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</si>
  <si>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</si>
  <si>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</si>
  <si>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</si>
  <si>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</si>
  <si>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</si>
  <si>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</si>
  <si>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</si>
  <si>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</si>
  <si>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</si>
  <si>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</si>
  <si>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</si>
  <si>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</si>
  <si>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</si>
  <si>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</si>
  <si>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</si>
  <si>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</si>
  <si>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</si>
  <si>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</si>
  <si>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</si>
  <si>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</si>
  <si>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</si>
  <si>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</si>
  <si>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</si>
  <si>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</si>
  <si>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</si>
  <si>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</si>
  <si>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</si>
  <si>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</si>
  <si>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</si>
  <si>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</si>
  <si>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</si>
  <si>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</si>
  <si>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</si>
  <si>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</si>
  <si>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</si>
  <si>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</si>
  <si>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</si>
  <si>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</si>
  <si>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</si>
  <si>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</si>
  <si>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</si>
  <si>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</si>
  <si>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</si>
  <si>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</si>
  <si>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</si>
  <si>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</si>
  <si>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</si>
  <si>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</si>
  <si>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</si>
  <si>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</si>
  <si>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</si>
  <si>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</si>
  <si>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</si>
  <si>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</si>
  <si>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</si>
  <si>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</si>
  <si>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</si>
  <si>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</si>
  <si>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</si>
  <si>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</si>
  <si>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</si>
  <si>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</si>
  <si>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</si>
  <si>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</si>
  <si>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</si>
  <si>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</si>
  <si>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</si>
  <si>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</si>
  <si>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</si>
  <si>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</si>
  <si>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</si>
  <si>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</si>
  <si>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</si>
  <si>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</si>
  <si>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</si>
  <si>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</si>
  <si>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</si>
  <si>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</si>
  <si>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</si>
  <si>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</si>
  <si>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</si>
  <si>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</si>
  <si>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</si>
  <si>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</si>
  <si>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</si>
  <si>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</si>
  <si>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</si>
  <si>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</si>
  <si>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</si>
  <si>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</si>
  <si>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</si>
  <si>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</si>
  <si>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</si>
  <si>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</si>
  <si>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</si>
  <si>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</si>
  <si>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</si>
  <si>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</si>
  <si>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</si>
  <si>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</si>
  <si>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</si>
  <si>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</si>
  <si>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</si>
  <si>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</si>
  <si>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</si>
  <si>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</si>
  <si>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</si>
  <si>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</si>
  <si>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</si>
  <si>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</si>
  <si>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</si>
  <si>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</si>
  <si>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</si>
  <si>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</si>
  <si>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</si>
  <si>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</si>
  <si>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</si>
  <si>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</si>
  <si>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</si>
  <si>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</si>
  <si>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</si>
  <si>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</si>
  <si>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</si>
  <si>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</si>
  <si>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</si>
  <si>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</si>
  <si>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</si>
  <si>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</si>
  <si>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</si>
  <si>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</si>
  <si>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</si>
  <si>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</si>
  <si>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</si>
  <si>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</si>
  <si>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</si>
  <si>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</si>
  <si>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</si>
  <si>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</si>
  <si>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</si>
  <si>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</si>
  <si>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</si>
  <si>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</si>
  <si>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</si>
  <si>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</si>
  <si>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</si>
  <si>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</si>
  <si>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</si>
  <si>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</si>
  <si>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</si>
  <si>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</si>
  <si>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</si>
  <si>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</si>
  <si>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</si>
  <si>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</si>
  <si>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</si>
  <si>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</si>
  <si>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</si>
  <si>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</si>
  <si>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</si>
  <si>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</si>
  <si>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</si>
  <si>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</si>
  <si>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</si>
  <si>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</si>
  <si>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</si>
  <si>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</si>
  <si>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</si>
  <si>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</si>
  <si>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</si>
  <si>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</si>
  <si>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</si>
  <si>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</si>
  <si>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</si>
  <si>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</si>
  <si>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</si>
  <si>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</si>
  <si>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</si>
  <si>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</si>
  <si>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</si>
  <si>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</si>
  <si>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</si>
  <si>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</si>
  <si>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</si>
  <si>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</si>
  <si>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</si>
  <si>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</si>
  <si>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</si>
  <si>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</si>
  <si>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</si>
  <si>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</si>
  <si>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</si>
  <si>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</si>
  <si>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</si>
  <si>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</si>
  <si>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</si>
  <si>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</si>
  <si>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</si>
  <si>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</si>
  <si>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</si>
  <si>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</si>
  <si>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</si>
  <si>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</si>
  <si>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</si>
  <si>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</si>
  <si>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</si>
  <si>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</si>
  <si>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</si>
  <si>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</si>
  <si>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</si>
  <si>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</si>
  <si>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</si>
  <si>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</si>
  <si>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</si>
  <si>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</si>
  <si>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</si>
  <si>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</si>
  <si>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</si>
  <si>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</si>
  <si>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</si>
  <si>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</si>
  <si>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</si>
  <si>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</si>
  <si>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</si>
  <si>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</si>
  <si>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</si>
  <si>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</si>
  <si>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</si>
  <si>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</si>
  <si>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</si>
  <si>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</si>
  <si>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</si>
  <si>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</si>
  <si>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</si>
  <si>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</si>
  <si>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</si>
  <si>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</si>
  <si>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</si>
  <si>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</si>
  <si>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</si>
  <si>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</si>
  <si>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</si>
  <si>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</si>
  <si>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</si>
  <si>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</si>
  <si>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</si>
  <si>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</si>
  <si>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</si>
  <si>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</si>
  <si>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</si>
  <si>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</si>
  <si>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</si>
  <si>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</si>
  <si>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</si>
  <si>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</si>
  <si>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</si>
  <si>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</si>
  <si>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</si>
  <si>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</si>
  <si>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</si>
  <si>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</si>
  <si>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</si>
  <si>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</si>
  <si>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</si>
  <si>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</si>
  <si>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</si>
  <si>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</si>
  <si>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</si>
  <si>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</si>
  <si>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</si>
  <si>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</si>
  <si>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</si>
  <si>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</si>
  <si>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</si>
  <si>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</si>
  <si>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</si>
  <si>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</si>
  <si>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</si>
  <si>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</si>
  <si>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</si>
  <si>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</si>
  <si>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</si>
  <si>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</si>
  <si>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</si>
  <si>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</si>
  <si>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</si>
  <si>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</si>
  <si>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</si>
  <si>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</si>
  <si>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</si>
  <si>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</si>
  <si>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</si>
  <si>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</si>
  <si>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</si>
  <si>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</si>
  <si>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</si>
  <si>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</si>
  <si>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</si>
  <si>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</si>
  <si>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</si>
  <si>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</si>
  <si>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</si>
  <si>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</si>
  <si>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</si>
  <si>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</si>
  <si>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</si>
  <si>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</si>
  <si>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</si>
  <si>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</si>
  <si>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</si>
  <si>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</si>
  <si>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</si>
  <si>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</si>
  <si>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</si>
  <si>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</si>
  <si>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</si>
  <si>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</si>
  <si>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</si>
  <si>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</si>
  <si>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</si>
  <si>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</si>
  <si>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</si>
  <si>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</si>
  <si>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</si>
  <si>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</si>
  <si>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</si>
  <si>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</si>
  <si>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</si>
  <si>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</si>
  <si>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</si>
  <si>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</si>
  <si>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</si>
  <si>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</si>
  <si>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</si>
  <si>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</si>
  <si>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</si>
  <si>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</si>
  <si>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</si>
  <si>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</si>
  <si>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</si>
  <si>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</si>
  <si>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</si>
  <si>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</si>
  <si>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</si>
  <si>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</si>
  <si>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</si>
  <si>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</si>
  <si>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</si>
  <si>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</si>
  <si>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</si>
  <si>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</si>
  <si>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</si>
  <si>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</si>
  <si>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</si>
  <si>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</si>
  <si>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</si>
  <si>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</si>
  <si>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</si>
  <si>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</si>
  <si>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</si>
  <si>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</si>
  <si>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</si>
  <si>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</si>
  <si>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</si>
  <si>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</si>
  <si>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</si>
  <si>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</si>
  <si>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</si>
  <si>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</si>
  <si>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</si>
  <si>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</si>
  <si>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</si>
  <si>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</si>
  <si>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</si>
  <si>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</si>
  <si>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</si>
  <si>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</si>
  <si>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</si>
  <si>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</si>
  <si>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</si>
  <si>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</si>
  <si>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</si>
  <si>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</si>
  <si>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</si>
  <si>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</si>
  <si>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</si>
  <si>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</si>
  <si>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</si>
  <si>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</si>
  <si>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</si>
  <si>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</si>
  <si>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</si>
  <si>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</si>
  <si>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</si>
  <si>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</si>
  <si>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</si>
  <si>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</si>
  <si>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</si>
  <si>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</si>
  <si>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</si>
  <si>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</si>
  <si>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</si>
  <si>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</si>
  <si>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</si>
  <si>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</si>
  <si>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</si>
  <si>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</si>
  <si>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</si>
  <si>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</si>
  <si>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</si>
  <si>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</si>
  <si>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</si>
  <si>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</si>
  <si>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</si>
  <si>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</si>
  <si>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</si>
  <si>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</si>
  <si>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</si>
  <si>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</si>
  <si>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</si>
  <si>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</si>
  <si>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</si>
  <si>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</si>
  <si>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</si>
  <si>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</si>
  <si>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</si>
  <si>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</si>
  <si>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</si>
  <si>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</si>
  <si>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</si>
  <si>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</si>
  <si>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</si>
  <si>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</si>
  <si>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</si>
  <si>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</si>
  <si>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</si>
  <si>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</si>
  <si>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</si>
  <si>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</si>
  <si>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</si>
  <si>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</si>
  <si>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</si>
  <si>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</si>
  <si>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</si>
  <si>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</si>
  <si>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</si>
  <si>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</si>
  <si>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</si>
  <si>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</si>
  <si>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</si>
  <si>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</si>
  <si>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</si>
  <si>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</si>
  <si>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</si>
  <si>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</si>
  <si>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</si>
  <si>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</si>
  <si>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</si>
  <si>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</si>
  <si>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</si>
  <si>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</si>
  <si>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</si>
  <si>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</si>
  <si>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</si>
  <si>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</si>
  <si>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</si>
  <si>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</si>
  <si>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</si>
  <si>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</si>
  <si>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</si>
  <si>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</si>
  <si>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</si>
  <si>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</si>
  <si>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</si>
  <si>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</si>
  <si>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</si>
  <si>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</si>
  <si>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</si>
  <si>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</si>
  <si>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</si>
  <si>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</si>
  <si>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</si>
  <si>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</si>
  <si>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</si>
  <si>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</si>
  <si>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</si>
  <si>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</si>
  <si>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</si>
  <si>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</si>
  <si>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</si>
  <si>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</si>
  <si>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</si>
  <si>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</si>
  <si>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</si>
  <si>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</si>
  <si>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</si>
  <si>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</si>
  <si>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</si>
  <si>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</si>
  <si>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</si>
  <si>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</si>
  <si>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</si>
  <si>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</si>
  <si>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</si>
  <si>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</si>
  <si>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</si>
  <si>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</si>
  <si>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</si>
  <si>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</si>
  <si>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</si>
  <si>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</si>
  <si>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</si>
  <si>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</si>
  <si>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</si>
  <si>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</si>
  <si>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</si>
  <si>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</si>
  <si>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</si>
  <si>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</si>
  <si>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</si>
  <si>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</si>
  <si>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</si>
  <si>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</si>
  <si>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</si>
  <si>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</si>
  <si>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</si>
  <si>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</si>
  <si>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</si>
  <si>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</si>
  <si>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</si>
  <si>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</si>
  <si>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</si>
  <si>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</si>
  <si>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</si>
  <si>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</si>
  <si>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</si>
  <si>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</si>
  <si>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</si>
  <si>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</si>
  <si>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</si>
  <si>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</si>
  <si>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</si>
  <si>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</si>
  <si>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</si>
  <si>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</si>
  <si>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</si>
  <si>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</si>
  <si>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</si>
  <si>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</si>
  <si>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</si>
  <si>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</si>
  <si>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</si>
  <si>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</si>
  <si>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</si>
  <si>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</si>
  <si>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</si>
  <si>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</si>
  <si>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</si>
  <si>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</si>
  <si>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</si>
  <si>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</si>
  <si>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</si>
  <si>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</si>
  <si>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</si>
  <si>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</si>
  <si>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</si>
  <si>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</si>
  <si>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</si>
  <si>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</si>
  <si>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</si>
  <si>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</si>
  <si>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</si>
  <si>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</si>
  <si>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</si>
  <si>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</si>
  <si>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</si>
  <si>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</si>
  <si>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</si>
  <si>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</si>
  <si>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</si>
  <si>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</si>
  <si>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</si>
  <si>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</si>
  <si>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</si>
  <si>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</si>
  <si>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</si>
  <si>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</si>
  <si>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</si>
  <si>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</si>
  <si>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</si>
  <si>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</si>
  <si>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</si>
  <si>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</si>
  <si>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</si>
  <si>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</si>
  <si>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</si>
  <si>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</si>
  <si>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</si>
  <si>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</si>
  <si>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</si>
  <si>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</si>
  <si>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</si>
  <si>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</si>
  <si>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</si>
  <si>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</si>
  <si>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</si>
  <si>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</si>
  <si>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</si>
  <si>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</si>
  <si>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</si>
  <si>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</si>
  <si>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</si>
  <si>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</si>
  <si>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</si>
  <si>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</si>
  <si>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</si>
  <si>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</si>
  <si>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</si>
  <si>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</si>
  <si>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</si>
  <si>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</si>
  <si>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</si>
  <si>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</si>
  <si>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</si>
  <si>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</si>
  <si>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</si>
  <si>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</si>
  <si>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</si>
  <si>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</si>
  <si>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</si>
  <si>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</si>
  <si>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</si>
  <si>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</si>
  <si>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</si>
  <si>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</si>
  <si>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</si>
  <si>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</si>
  <si>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</si>
  <si>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</si>
  <si>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</si>
  <si>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</si>
  <si>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</si>
  <si>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</si>
  <si>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</si>
  <si>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</si>
  <si>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</si>
  <si>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</si>
  <si>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</si>
  <si>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</si>
  <si>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</si>
  <si>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</si>
  <si>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</si>
  <si>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</si>
  <si>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</si>
  <si>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</si>
  <si>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</si>
  <si>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</si>
  <si>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</si>
  <si>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</si>
  <si>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</si>
  <si>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</si>
  <si>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</si>
  <si>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</si>
  <si>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</si>
  <si>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</si>
  <si>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</si>
  <si>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</si>
  <si>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</si>
  <si>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</si>
  <si>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</si>
  <si>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</si>
  <si>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</si>
  <si>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</si>
  <si>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</si>
  <si>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</si>
  <si>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</si>
  <si>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</si>
  <si>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</si>
  <si>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</si>
  <si>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</si>
  <si>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</si>
  <si>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</si>
  <si>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</si>
  <si>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</si>
  <si>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</si>
  <si>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</si>
  <si>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</si>
  <si>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</si>
  <si>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</si>
  <si>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</si>
  <si>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</si>
  <si>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</si>
  <si>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</si>
  <si>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</si>
  <si>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</si>
  <si>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</si>
  <si>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</si>
  <si>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</si>
  <si>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</si>
  <si>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</si>
  <si>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</si>
  <si>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</si>
  <si>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</si>
  <si>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</si>
  <si>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</si>
  <si>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</si>
  <si>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</si>
  <si>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</si>
  <si>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</si>
  <si>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</si>
  <si>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</si>
  <si>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</si>
  <si>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</si>
  <si>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</si>
  <si>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</si>
  <si>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</si>
  <si>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</si>
  <si>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</si>
  <si>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</si>
  <si>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</si>
  <si>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</si>
  <si>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</si>
  <si>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</si>
  <si>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</si>
  <si>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</si>
  <si>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</si>
  <si>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</si>
  <si>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</si>
  <si>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</si>
  <si>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</si>
  <si>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</si>
  <si>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</si>
  <si>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</si>
  <si>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</si>
  <si>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</si>
  <si>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</si>
  <si>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</si>
  <si>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</si>
  <si>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</si>
  <si>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</si>
  <si>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</si>
  <si>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</si>
  <si>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</si>
  <si>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</si>
  <si>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</si>
  <si>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</si>
  <si>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</si>
  <si>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</si>
  <si>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</si>
  <si>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</si>
  <si>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</si>
  <si>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</si>
  <si>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</si>
  <si>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</si>
  <si>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</si>
  <si>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</si>
  <si>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</si>
  <si>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</si>
  <si>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</si>
  <si>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</si>
  <si>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</si>
  <si>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</si>
  <si>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</si>
  <si>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</si>
  <si>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</si>
  <si>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</si>
  <si>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</si>
  <si>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</si>
  <si>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</si>
  <si>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</si>
  <si>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</si>
  <si>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</si>
  <si>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</si>
  <si>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</si>
  <si>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</si>
  <si>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</si>
  <si>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</si>
  <si>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</si>
  <si>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</si>
  <si>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</si>
  <si>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</si>
  <si>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</si>
  <si>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</si>
  <si>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</si>
  <si>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</si>
  <si>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</si>
  <si>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</si>
  <si>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</si>
  <si>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</si>
  <si>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</si>
  <si>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</si>
  <si>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</si>
  <si>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</si>
  <si>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</si>
  <si>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</si>
  <si>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</si>
  <si>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</si>
  <si>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</si>
  <si>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</si>
  <si>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</si>
  <si>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</si>
  <si>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</si>
  <si>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</si>
  <si>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</si>
  <si>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</si>
  <si>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</si>
  <si>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</si>
  <si>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</si>
  <si>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</si>
  <si>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</si>
  <si>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</si>
  <si>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</si>
  <si>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</si>
  <si>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</si>
  <si>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</si>
  <si>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</si>
  <si>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</si>
  <si>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</si>
  <si>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</si>
  <si>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</si>
  <si>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</si>
  <si>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</si>
  <si>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</si>
  <si>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</si>
  <si>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</si>
  <si>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</si>
  <si>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</si>
  <si>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</si>
  <si>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</si>
  <si>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</si>
  <si>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</si>
  <si>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</si>
  <si>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</si>
  <si>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</si>
  <si>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</si>
  <si>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</si>
  <si>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</si>
  <si>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</si>
  <si>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</si>
  <si>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</si>
  <si>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</si>
  <si>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</si>
  <si>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</si>
  <si>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</si>
  <si>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</si>
  <si>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</si>
  <si>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</si>
  <si>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</si>
  <si>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</si>
  <si>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</si>
  <si>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</si>
  <si>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</si>
  <si>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</si>
  <si>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</si>
  <si>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</si>
  <si>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</si>
  <si>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</si>
  <si>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</si>
  <si>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</si>
  <si>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</si>
  <si>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</si>
  <si>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</si>
  <si>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</si>
  <si>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</si>
  <si>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</si>
  <si>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</si>
  <si>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</si>
  <si>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</si>
  <si>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</si>
  <si>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</si>
  <si>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</si>
  <si>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</si>
  <si>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</si>
  <si>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</si>
  <si>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</si>
  <si>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</si>
  <si>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</si>
  <si>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</si>
  <si>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</si>
  <si>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</si>
  <si>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</si>
  <si>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</si>
  <si>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</si>
  <si>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</si>
  <si>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</si>
  <si>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</si>
  <si>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</si>
  <si>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</si>
  <si>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</si>
  <si>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</si>
  <si>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</si>
  <si>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</si>
  <si>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</si>
  <si>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</si>
  <si>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</si>
  <si>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</si>
  <si>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</si>
  <si>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</si>
  <si>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</si>
  <si>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</si>
  <si>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</si>
  <si>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</si>
  <si>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</si>
  <si>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</si>
  <si>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</si>
  <si>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</si>
  <si>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</si>
  <si>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</si>
  <si>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</si>
  <si>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</si>
  <si>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</si>
  <si>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</si>
  <si>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</si>
  <si>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</si>
  <si>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</si>
  <si>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</si>
  <si>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</si>
  <si>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</si>
  <si>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</si>
  <si>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</si>
  <si>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</si>
  <si>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</si>
  <si>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</si>
  <si>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</si>
  <si>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</si>
  <si>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</si>
  <si>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</si>
  <si>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</si>
  <si>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</si>
  <si>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</si>
  <si>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</si>
  <si>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</si>
  <si>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</si>
  <si>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</si>
  <si>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</si>
  <si>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</si>
  <si>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</si>
  <si>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</si>
  <si>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</si>
  <si>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</si>
  <si>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</si>
  <si>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</si>
  <si>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</si>
  <si>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</si>
  <si>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</si>
  <si>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</si>
  <si>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</si>
  <si>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</si>
  <si>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</si>
  <si>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</si>
  <si>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</si>
  <si>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</si>
  <si>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</si>
  <si>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</si>
  <si>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</si>
  <si>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</si>
  <si>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</si>
  <si>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</si>
  <si>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</si>
  <si>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</si>
  <si>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</si>
  <si>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</si>
  <si>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</si>
  <si>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</si>
  <si>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</si>
  <si>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</si>
  <si>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</si>
  <si>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</si>
  <si>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</si>
  <si>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</si>
  <si>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</si>
  <si>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</si>
  <si>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</si>
  <si>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</si>
  <si>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</si>
  <si>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</si>
  <si>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</si>
  <si>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</si>
  <si>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</si>
  <si>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</si>
  <si>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</si>
  <si>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</si>
  <si>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</si>
  <si>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</si>
  <si>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</si>
  <si>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</si>
  <si>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</si>
  <si>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</si>
  <si>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</si>
  <si>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</si>
  <si>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</si>
  <si>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</si>
  <si>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</si>
  <si>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</si>
  <si>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</si>
  <si>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</si>
  <si>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</si>
  <si>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</si>
  <si>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</si>
  <si>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</si>
  <si>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</si>
  <si>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</si>
  <si>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</si>
  <si>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</si>
  <si>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</si>
  <si>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</si>
  <si>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</si>
  <si>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</si>
  <si>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</si>
  <si>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</si>
  <si>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</si>
  <si>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</si>
  <si>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</si>
  <si>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</si>
  <si>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</si>
  <si>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</si>
  <si>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</si>
  <si>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</si>
  <si>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</si>
  <si>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</si>
  <si>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</si>
  <si>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</si>
  <si>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</si>
  <si>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</si>
  <si>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</si>
  <si>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</si>
  <si>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</si>
  <si>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</si>
  <si>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</si>
  <si>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</si>
  <si>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</si>
  <si>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</si>
  <si>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</si>
  <si>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</si>
  <si>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</si>
  <si>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</si>
  <si>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</si>
  <si>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</si>
  <si>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</si>
  <si>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</si>
  <si>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</si>
  <si>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</si>
  <si>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</si>
  <si>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</si>
  <si>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</si>
  <si>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</si>
  <si>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</si>
  <si>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</si>
  <si>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</si>
  <si>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</si>
  <si>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</si>
  <si>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</si>
  <si>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</si>
  <si>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</si>
  <si>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</si>
  <si>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</si>
  <si>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</si>
  <si>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</si>
  <si>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</si>
  <si>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</si>
  <si>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</si>
  <si>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</si>
  <si>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</si>
  <si>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</si>
  <si>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</si>
  <si>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</si>
  <si>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</si>
  <si>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</si>
  <si>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</si>
  <si>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</si>
  <si>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</si>
  <si>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</si>
  <si>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</si>
  <si>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</si>
  <si>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</si>
  <si>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</si>
  <si>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</si>
  <si>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</si>
  <si>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</si>
  <si>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</si>
  <si>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</si>
  <si>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</si>
  <si>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</si>
  <si>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</si>
  <si>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</si>
  <si>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</si>
  <si>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</si>
  <si>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</si>
  <si>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</si>
  <si>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</si>
  <si>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</si>
  <si>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</si>
  <si>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</si>
  <si>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</si>
  <si>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</si>
  <si>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</si>
  <si>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</si>
  <si>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</si>
  <si>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</si>
  <si>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</si>
  <si>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</si>
  <si>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</si>
  <si>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</si>
  <si>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</si>
  <si>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</si>
  <si>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</si>
  <si>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</si>
  <si>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</si>
  <si>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</si>
  <si>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</si>
  <si>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</si>
  <si>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</si>
  <si>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</si>
  <si>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</si>
  <si>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</si>
  <si>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</si>
  <si>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</si>
  <si>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</si>
  <si>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</si>
  <si>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</si>
  <si>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</si>
  <si>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</si>
  <si>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</si>
  <si>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</si>
  <si>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</si>
  <si>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</si>
  <si>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</si>
  <si>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</si>
  <si>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</si>
  <si>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</si>
  <si>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</si>
  <si>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</si>
  <si>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</si>
  <si>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</si>
  <si>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</si>
  <si>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</si>
  <si>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</si>
  <si>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</si>
  <si>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</si>
  <si>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</si>
  <si>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</si>
  <si>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</si>
  <si>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</si>
  <si>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</si>
  <si>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</si>
  <si>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</si>
  <si>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</si>
  <si>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</si>
  <si>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</si>
  <si>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</si>
  <si>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</si>
  <si>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</si>
  <si>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</si>
  <si>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</si>
  <si>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</si>
  <si>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</si>
  <si>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</si>
  <si>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</si>
  <si>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</si>
  <si>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</si>
  <si>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</si>
  <si>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</si>
  <si>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</si>
  <si>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</si>
  <si>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</si>
  <si>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</si>
  <si>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</si>
  <si>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</si>
  <si>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</si>
  <si>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</si>
  <si>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</si>
  <si>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</si>
  <si>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</si>
  <si>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</si>
  <si>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</si>
  <si>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</si>
  <si>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</si>
  <si>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</si>
  <si>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</si>
  <si>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</si>
  <si>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</si>
  <si>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</si>
  <si>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</si>
  <si>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</si>
  <si>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</si>
  <si>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</si>
  <si>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</si>
  <si>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</si>
  <si>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</si>
  <si>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</si>
  <si>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</si>
  <si>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</si>
  <si>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</si>
  <si>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</si>
  <si>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</si>
  <si>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</si>
  <si>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</si>
  <si>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</si>
  <si>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</si>
  <si>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</si>
  <si>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</si>
  <si>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</si>
  <si>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</si>
  <si>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</si>
  <si>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</si>
  <si>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</si>
  <si>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</si>
  <si>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</si>
  <si>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</si>
  <si>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</si>
  <si>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</si>
  <si>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</si>
  <si>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</si>
  <si>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</si>
  <si>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</si>
  <si>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</si>
  <si>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</si>
  <si>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</si>
  <si>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</si>
  <si>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</si>
  <si>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</si>
  <si>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</si>
  <si>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</si>
  <si>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</si>
  <si>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</si>
  <si>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</si>
  <si>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</si>
  <si>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</si>
  <si>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</si>
  <si>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</si>
  <si>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</si>
  <si>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</si>
  <si>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</si>
  <si>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</si>
  <si>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</si>
  <si>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</si>
  <si>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</si>
  <si>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</si>
  <si>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</si>
  <si>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</si>
  <si>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</si>
  <si>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</si>
  <si>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</si>
  <si>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</si>
  <si>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</si>
  <si>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</si>
  <si>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</si>
  <si>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</si>
  <si>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</si>
  <si>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</si>
  <si>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</si>
  <si>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</si>
  <si>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</si>
  <si>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</si>
  <si>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</si>
  <si>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</si>
  <si>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</si>
  <si>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</si>
  <si>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</si>
  <si>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</si>
  <si>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</si>
  <si>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</si>
  <si>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</si>
  <si>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</si>
  <si>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</si>
  <si>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</si>
  <si>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</si>
  <si>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</si>
  <si>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</si>
  <si>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</si>
  <si>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</si>
  <si>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</si>
  <si>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</si>
  <si>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</si>
  <si>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</si>
  <si>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</si>
  <si>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</si>
  <si>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</si>
  <si>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</si>
  <si>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</si>
  <si>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</si>
  <si>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</si>
  <si>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</si>
  <si>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</si>
  <si>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</si>
  <si>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</si>
  <si>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</si>
  <si>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</si>
  <si>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</si>
  <si>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</si>
  <si>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</si>
  <si>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</si>
  <si>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</si>
  <si>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</si>
  <si>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</si>
  <si>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</si>
  <si>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</si>
  <si>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</si>
  <si>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</si>
  <si>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</si>
  <si>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</si>
  <si>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</si>
  <si>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</si>
  <si>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</si>
  <si>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</si>
  <si>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</si>
  <si>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</si>
  <si>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</si>
  <si>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</si>
  <si>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</si>
  <si>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</si>
  <si>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</si>
  <si>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</si>
  <si>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</si>
  <si>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</si>
  <si>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</si>
  <si>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</si>
  <si>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</si>
  <si>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</si>
  <si>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</si>
  <si>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</si>
  <si>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</si>
  <si>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</si>
  <si>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</si>
  <si>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</si>
  <si>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</si>
  <si>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</si>
  <si>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</si>
  <si>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</si>
  <si>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</si>
  <si>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</si>
  <si>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</si>
  <si>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</si>
  <si>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</si>
  <si>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</si>
  <si>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</si>
  <si>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</si>
  <si>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</si>
  <si>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</si>
  <si>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</si>
  <si>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</si>
  <si>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</si>
  <si>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</si>
  <si>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</si>
  <si>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</si>
  <si>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</si>
  <si>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</si>
  <si>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</si>
  <si>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</si>
  <si>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</si>
  <si>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</si>
  <si>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</si>
  <si>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</si>
  <si>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</si>
  <si>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</si>
  <si>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</si>
  <si>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</si>
  <si>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</si>
  <si>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</si>
  <si>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</si>
  <si>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</si>
  <si>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</si>
  <si>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</si>
  <si>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</si>
  <si>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</si>
  <si>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</si>
  <si>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</si>
  <si>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</si>
  <si>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</si>
  <si>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</si>
  <si>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</si>
  <si>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</si>
  <si>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</si>
  <si>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</si>
  <si>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</si>
  <si>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</si>
  <si>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</si>
  <si>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</si>
  <si>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</si>
  <si>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</si>
  <si>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</si>
  <si>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</si>
  <si>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</si>
  <si>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</si>
  <si>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</si>
  <si>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</si>
  <si>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</si>
  <si>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</si>
  <si>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</si>
  <si>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</si>
  <si>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</si>
  <si>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</si>
  <si>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</si>
  <si>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</si>
  <si>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</si>
  <si>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</si>
  <si>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</si>
  <si>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</si>
  <si>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</si>
  <si>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</si>
  <si>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</si>
  <si>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</si>
  <si>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</si>
  <si>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</si>
  <si>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</si>
  <si>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</si>
  <si>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</si>
  <si>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</si>
  <si>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</si>
  <si>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</si>
  <si>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</si>
  <si>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</si>
  <si>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</si>
  <si>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</si>
  <si>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</si>
  <si>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</si>
  <si>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</si>
  <si>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</si>
  <si>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</si>
  <si>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</si>
  <si>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</si>
  <si>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</si>
  <si>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</si>
  <si>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</si>
  <si>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</si>
  <si>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</si>
  <si>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</si>
  <si>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</si>
  <si>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</si>
  <si>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</si>
  <si>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</si>
  <si>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</si>
  <si>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</si>
  <si>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</si>
  <si>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</si>
  <si>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</si>
  <si>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</si>
  <si>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</si>
  <si>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</si>
  <si>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</si>
  <si>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</si>
  <si>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</si>
  <si>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</si>
  <si>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</si>
  <si>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</si>
  <si>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</si>
  <si>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</si>
  <si>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</si>
  <si>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</si>
  <si>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</si>
  <si>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</si>
  <si>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</si>
  <si>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</si>
  <si>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</si>
  <si>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</si>
  <si>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</si>
  <si>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</si>
  <si>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</si>
  <si>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</si>
  <si>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</si>
  <si>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</si>
  <si>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</si>
  <si>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</si>
  <si>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</si>
  <si>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</si>
  <si>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</si>
  <si>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</si>
  <si>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</si>
  <si>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</si>
  <si>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</si>
  <si>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</si>
  <si>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</si>
  <si>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</si>
  <si>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</si>
  <si>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</si>
  <si>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</si>
  <si>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</si>
  <si>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</si>
  <si>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</si>
  <si>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</si>
  <si>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</si>
  <si>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</si>
  <si>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</si>
  <si>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</si>
  <si>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</si>
  <si>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</si>
  <si>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</si>
  <si>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</si>
  <si>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</si>
  <si>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</si>
  <si>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</si>
  <si>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</si>
  <si>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</si>
  <si>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</si>
  <si>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</si>
  <si>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</si>
  <si>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</si>
  <si>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</si>
  <si>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</si>
  <si>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</si>
  <si>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</si>
  <si>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</si>
  <si>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</si>
  <si>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</si>
  <si>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</si>
  <si>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</si>
  <si>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</si>
  <si>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</si>
  <si>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</si>
  <si>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</si>
  <si>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</si>
  <si>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</si>
  <si>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</si>
  <si>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</si>
  <si>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</si>
  <si>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</si>
  <si>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</si>
  <si>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</si>
  <si>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</si>
  <si>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</si>
  <si>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</si>
  <si>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</si>
  <si>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</si>
  <si>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</si>
  <si>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</si>
  <si>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</si>
  <si>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</si>
  <si>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</si>
  <si>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</si>
  <si>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</si>
  <si>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</si>
  <si>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</si>
  <si>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</si>
  <si>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</si>
  <si>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</si>
  <si>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</si>
  <si>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</si>
  <si>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</si>
  <si>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</si>
  <si>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</si>
  <si>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</si>
  <si>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</si>
  <si>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</si>
  <si>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</si>
  <si>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</si>
  <si>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</si>
  <si>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</si>
  <si>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</si>
  <si>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</si>
  <si>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</si>
  <si>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</si>
  <si>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</si>
  <si>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</si>
  <si>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</si>
  <si>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</si>
  <si>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</si>
  <si>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</si>
  <si>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</si>
  <si>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</si>
  <si>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</si>
  <si>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</si>
  <si>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</si>
  <si>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</si>
  <si>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</si>
  <si>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</si>
  <si>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</si>
  <si>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</si>
  <si>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</si>
  <si>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</si>
  <si>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</si>
  <si>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</si>
  <si>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</si>
  <si>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</si>
  <si>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</si>
  <si>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</si>
  <si>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</si>
  <si>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</si>
  <si>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</si>
  <si>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</si>
  <si>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</si>
  <si>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</si>
  <si>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</si>
  <si>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</si>
  <si>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</si>
  <si>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</si>
  <si>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</si>
  <si>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</si>
  <si>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</si>
  <si>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</si>
  <si>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</si>
  <si>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</si>
  <si>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</si>
  <si>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</si>
  <si>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</si>
  <si>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</si>
  <si>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</si>
  <si>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</si>
  <si>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</si>
  <si>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</si>
  <si>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</si>
  <si>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</si>
  <si>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</si>
  <si>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</si>
  <si>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</si>
  <si>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</si>
  <si>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</si>
  <si>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</si>
  <si>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</si>
  <si>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</si>
  <si>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</si>
  <si>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</si>
  <si>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</si>
  <si>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</si>
  <si>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</si>
  <si>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</si>
  <si>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</si>
  <si>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</si>
  <si>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</si>
  <si>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</si>
  <si>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</si>
  <si>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</si>
  <si>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</si>
  <si>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</si>
  <si>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</si>
  <si>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</si>
  <si>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</si>
  <si>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</si>
  <si>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</si>
  <si>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</si>
  <si>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</si>
  <si>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</si>
  <si>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</si>
  <si>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</si>
  <si>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</si>
  <si>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</si>
  <si>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</si>
  <si>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</si>
  <si>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</si>
  <si>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</si>
  <si>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</si>
  <si>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</si>
  <si>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</si>
  <si>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</si>
  <si>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</si>
  <si>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</si>
  <si>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</si>
  <si>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</si>
  <si>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</si>
  <si>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</si>
  <si>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</si>
  <si>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</si>
  <si>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</si>
  <si>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</si>
  <si>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</si>
  <si>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</si>
  <si>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</si>
  <si>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</si>
  <si>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</si>
  <si>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</si>
  <si>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</si>
  <si>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</si>
  <si>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</si>
  <si>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</si>
  <si>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</si>
  <si>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</si>
  <si>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</si>
  <si>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</si>
  <si>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</si>
  <si>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</si>
  <si>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</si>
  <si>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</si>
  <si>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</si>
  <si>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</si>
  <si>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</si>
  <si>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</si>
  <si>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</si>
  <si>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</si>
  <si>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</si>
  <si>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</si>
  <si>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</si>
  <si>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</si>
  <si>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</si>
  <si>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</si>
  <si>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</si>
  <si>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</si>
  <si>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</si>
  <si>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</si>
  <si>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</si>
  <si>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</si>
  <si>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</si>
  <si>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</si>
  <si>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</si>
  <si>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</si>
  <si>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</si>
  <si>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</si>
  <si>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</si>
  <si>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</si>
  <si>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</si>
  <si>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</si>
  <si>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</si>
  <si>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</si>
  <si>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</si>
  <si>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</si>
  <si>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</si>
  <si>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</si>
  <si>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</si>
  <si>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</si>
  <si>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</si>
  <si>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</si>
  <si>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</si>
  <si>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</si>
  <si>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</si>
  <si>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</si>
  <si>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</si>
  <si>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</si>
  <si>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</si>
  <si>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</si>
  <si>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</si>
  <si>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</si>
  <si>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</si>
  <si>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</si>
  <si>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</si>
  <si>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</si>
  <si>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</si>
  <si>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</si>
  <si>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</si>
  <si>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</si>
  <si>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</si>
  <si>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</si>
  <si>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</si>
  <si>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</si>
  <si>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</si>
  <si>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</si>
  <si>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</si>
  <si>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</si>
  <si>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</si>
  <si>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</si>
  <si>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</si>
  <si>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</si>
  <si>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</si>
  <si>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</si>
  <si>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</si>
  <si>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</si>
  <si>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</si>
  <si>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</si>
  <si>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</si>
  <si>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</si>
  <si>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</si>
  <si>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</si>
  <si>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</si>
  <si>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</si>
  <si>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</si>
  <si>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</si>
  <si>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</si>
  <si>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</si>
  <si>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</si>
  <si>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</si>
  <si>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</si>
  <si>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</si>
  <si>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</si>
  <si>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</si>
  <si>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</si>
  <si>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</si>
  <si>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</si>
  <si>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</si>
  <si>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</si>
  <si>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</si>
  <si>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</si>
  <si>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</si>
  <si>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</si>
  <si>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</si>
  <si>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</si>
  <si>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</si>
  <si>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</si>
  <si>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</si>
  <si>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</si>
  <si>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</si>
  <si>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</si>
  <si>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</si>
  <si>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</si>
  <si>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</si>
  <si>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</si>
  <si>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</si>
  <si>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</si>
  <si>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</si>
  <si>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</si>
  <si>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</si>
  <si>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</si>
  <si>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</si>
  <si>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</si>
  <si>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</si>
  <si>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</si>
  <si>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</si>
  <si>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</si>
  <si>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</si>
  <si>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</si>
  <si>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</si>
  <si>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</si>
  <si>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</si>
  <si>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</si>
  <si>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</si>
  <si>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</si>
  <si>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</si>
  <si>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</si>
  <si>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</si>
  <si>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</si>
  <si>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</si>
  <si>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</si>
  <si>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</si>
  <si>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</si>
  <si>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</si>
  <si>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</si>
  <si>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</si>
  <si>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</si>
  <si>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</si>
  <si>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</si>
  <si>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</si>
  <si>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</si>
  <si>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</si>
  <si>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</si>
  <si>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</si>
  <si>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</si>
  <si>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</si>
  <si>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</si>
  <si>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</si>
  <si>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</si>
  <si>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</si>
  <si>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</si>
  <si>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</si>
  <si>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</si>
  <si>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</si>
  <si>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</si>
  <si>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</si>
  <si>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</si>
  <si>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</si>
  <si>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</si>
  <si>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</si>
  <si>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</si>
  <si>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</si>
  <si>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</si>
  <si>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</si>
  <si>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</si>
  <si>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</si>
  <si>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</si>
  <si>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</si>
  <si>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</si>
  <si>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</si>
  <si>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</si>
  <si>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</si>
  <si>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</si>
  <si>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</si>
  <si>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</si>
  <si>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</si>
  <si>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</si>
  <si>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</si>
  <si>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</si>
  <si>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</si>
  <si>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</si>
  <si>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</si>
  <si>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</si>
  <si>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</si>
  <si>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</si>
  <si>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</si>
  <si>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</si>
  <si>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</si>
  <si>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</si>
  <si>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</si>
  <si>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</si>
  <si>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</si>
  <si>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</si>
  <si>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</si>
  <si>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</si>
  <si>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</si>
  <si>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</si>
  <si>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</si>
  <si>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</si>
  <si>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</si>
  <si>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</si>
  <si>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</si>
  <si>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</si>
  <si>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</si>
  <si>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</si>
  <si>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</si>
  <si>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</si>
  <si>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</si>
  <si>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</si>
  <si>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</si>
  <si>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</si>
  <si>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</si>
  <si>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</si>
  <si>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</si>
  <si>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</si>
  <si>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</si>
  <si>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</si>
  <si>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</si>
  <si>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</si>
  <si>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</si>
  <si>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</si>
  <si>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</si>
  <si>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</si>
  <si>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</si>
  <si>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</si>
  <si>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</si>
  <si>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</si>
  <si>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</si>
  <si>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</si>
  <si>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</si>
  <si>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</si>
  <si>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</si>
  <si>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</si>
  <si>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</si>
  <si>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</si>
  <si>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</si>
  <si>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</si>
  <si>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</si>
  <si>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</si>
  <si>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</si>
  <si>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</si>
  <si>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</si>
  <si>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</si>
  <si>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</si>
  <si>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</si>
  <si>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</si>
  <si>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</si>
  <si>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</si>
  <si>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</si>
  <si>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</si>
  <si>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</si>
  <si>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</si>
  <si>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</si>
  <si>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</si>
  <si>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</si>
  <si>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</si>
  <si>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</si>
  <si>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</si>
  <si>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</si>
  <si>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</si>
  <si>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</si>
  <si>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</si>
  <si>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</si>
  <si>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</si>
  <si>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</si>
  <si>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</si>
  <si>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</si>
  <si>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</si>
  <si>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</si>
  <si>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</si>
  <si>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</si>
  <si>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</si>
  <si>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</si>
  <si>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</si>
  <si>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</si>
  <si>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</si>
  <si>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</si>
  <si>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</si>
  <si>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</si>
  <si>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</si>
  <si>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</si>
  <si>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</si>
  <si>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</si>
  <si>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</si>
  <si>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</si>
  <si>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</si>
  <si>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</si>
  <si>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</si>
  <si>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</si>
  <si>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</si>
  <si>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</si>
  <si>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</si>
  <si>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</si>
  <si>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</si>
  <si>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</si>
  <si>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</si>
  <si>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</si>
  <si>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</si>
  <si>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</si>
  <si>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</si>
  <si>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</si>
  <si>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</si>
  <si>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</si>
  <si>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</si>
  <si>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</si>
  <si>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</si>
  <si>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</si>
  <si>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</si>
  <si>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</si>
  <si>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</si>
  <si>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</si>
  <si>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</si>
  <si>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</si>
  <si>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</si>
  <si>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</si>
  <si>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</si>
  <si>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</si>
  <si>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</si>
  <si>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</si>
  <si>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</si>
  <si>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</si>
  <si>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</si>
  <si>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</si>
  <si>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</si>
  <si>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</si>
  <si>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</si>
  <si>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</si>
  <si>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</si>
  <si>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</si>
  <si>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</si>
  <si>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</si>
  <si>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</si>
  <si>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</si>
  <si>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</si>
  <si>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</si>
  <si>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</si>
  <si>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</si>
  <si>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</si>
  <si>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</si>
  <si>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</si>
  <si>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</si>
  <si>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</si>
  <si>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</si>
  <si>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</si>
  <si>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</si>
  <si>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</si>
  <si>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</si>
  <si>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</si>
  <si>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</si>
  <si>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</si>
  <si>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</si>
  <si>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</si>
  <si>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</si>
  <si>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</si>
  <si>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</si>
  <si>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</si>
  <si>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</si>
  <si>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</si>
  <si>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</si>
  <si>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</si>
  <si>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</si>
  <si>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</si>
  <si>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</si>
  <si>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</si>
  <si>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</si>
  <si>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</si>
  <si>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</si>
  <si>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</si>
  <si>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</si>
  <si>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</si>
  <si>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</si>
  <si>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</si>
  <si>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</si>
  <si>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</si>
  <si>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</si>
  <si>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</si>
  <si>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</si>
  <si>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</si>
  <si>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</si>
  <si>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</si>
  <si>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</si>
  <si>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</si>
  <si>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</si>
  <si>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</si>
  <si>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</si>
  <si>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</si>
  <si>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</si>
  <si>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</si>
  <si>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</si>
  <si>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</si>
  <si>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</si>
  <si>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</si>
  <si>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</si>
  <si>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</si>
  <si>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</si>
  <si>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</si>
  <si>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</si>
  <si>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</si>
  <si>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</si>
  <si>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</si>
  <si>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</si>
  <si>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</si>
  <si>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</si>
  <si>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</si>
  <si>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</si>
  <si>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</si>
  <si>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</si>
  <si>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</si>
  <si>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</si>
  <si>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</si>
  <si>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</si>
  <si>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</si>
  <si>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</si>
  <si>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</si>
  <si>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</si>
  <si>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</si>
  <si>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</si>
  <si>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</si>
  <si>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</si>
  <si>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</si>
  <si>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</si>
  <si>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</si>
  <si>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</si>
  <si>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</si>
  <si>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</si>
  <si>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</si>
  <si>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</si>
  <si>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</si>
  <si>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</si>
  <si>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</si>
  <si>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</si>
  <si>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</si>
  <si>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</si>
  <si>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</si>
  <si>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</si>
  <si>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</si>
  <si>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</si>
  <si>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</si>
  <si>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</si>
  <si>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</si>
  <si>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</si>
  <si>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</si>
  <si>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</si>
  <si>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</si>
  <si>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</si>
  <si>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</si>
  <si>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</si>
  <si>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</si>
  <si>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</si>
  <si>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</si>
  <si>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</si>
  <si>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</si>
  <si>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</si>
  <si>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</si>
  <si>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</si>
  <si>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</si>
  <si>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</si>
  <si>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</si>
  <si>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</si>
  <si>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</si>
  <si>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</si>
  <si>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</si>
  <si>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</si>
  <si>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</si>
  <si>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</si>
  <si>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</si>
  <si>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</si>
  <si>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</si>
  <si>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</si>
  <si>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</si>
  <si>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</si>
  <si>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</si>
  <si>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</si>
  <si>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</si>
  <si>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</si>
  <si>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</si>
  <si>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</si>
  <si>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</si>
  <si>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</si>
  <si>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</si>
  <si>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</si>
  <si>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</si>
  <si>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</si>
  <si>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</si>
  <si>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</si>
  <si>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</si>
  <si>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</si>
  <si>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</si>
  <si>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</si>
  <si>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</si>
  <si>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</si>
  <si>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</si>
  <si>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</si>
  <si>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</si>
  <si>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</si>
  <si>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</si>
  <si>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</si>
  <si>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</si>
  <si>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</si>
  <si>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</si>
  <si>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</si>
  <si>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</si>
  <si>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</si>
  <si>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</si>
  <si>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</si>
  <si>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</si>
  <si>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</si>
  <si>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</si>
  <si>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</si>
  <si>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</si>
  <si>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</si>
  <si>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</si>
  <si>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</si>
  <si>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</si>
  <si>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</si>
  <si>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</si>
  <si>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</si>
  <si>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</si>
  <si>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</si>
  <si>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</si>
  <si>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</si>
  <si>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</si>
  <si>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</si>
  <si>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</si>
  <si>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</si>
  <si>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</si>
  <si>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</si>
  <si>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</si>
  <si>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</si>
  <si>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</si>
  <si>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</si>
  <si>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</si>
  <si>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</si>
  <si>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</si>
  <si>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</si>
  <si>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</si>
  <si>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</si>
  <si>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</si>
  <si>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</si>
  <si>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</si>
  <si>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</si>
  <si>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</si>
  <si>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</si>
  <si>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</si>
  <si>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</si>
  <si>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</si>
  <si>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</si>
  <si>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</si>
  <si>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</si>
  <si>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</si>
  <si>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</si>
  <si>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</si>
  <si>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</si>
  <si>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</si>
  <si>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</si>
  <si>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</si>
  <si>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</si>
  <si>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</si>
  <si>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</si>
  <si>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</si>
  <si>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</si>
  <si>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</si>
  <si>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</si>
  <si>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</si>
  <si>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</si>
  <si>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</si>
  <si>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</si>
  <si>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</si>
  <si>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</si>
  <si>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</si>
  <si>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</si>
  <si>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</si>
  <si>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</si>
  <si>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</si>
  <si>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</si>
  <si>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</si>
  <si>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</si>
  <si>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</si>
  <si>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</si>
  <si>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</si>
  <si>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</si>
  <si>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</si>
  <si>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</si>
  <si>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</si>
  <si>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</si>
  <si>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</si>
  <si>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</si>
  <si>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</si>
  <si>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</si>
  <si>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</si>
  <si>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</si>
  <si>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</si>
  <si>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</si>
  <si>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</si>
  <si>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</si>
  <si>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</si>
  <si>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</si>
  <si>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</si>
  <si>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</si>
  <si>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</si>
  <si>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</si>
  <si>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</si>
  <si>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</si>
  <si>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</si>
  <si>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</si>
  <si>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</si>
  <si>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</si>
  <si>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</si>
  <si>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</si>
  <si>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</si>
  <si>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</si>
  <si>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</si>
  <si>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</si>
  <si>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</si>
  <si>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</si>
  <si>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</si>
  <si>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</si>
  <si>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</si>
  <si>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</si>
  <si>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</si>
  <si>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</si>
  <si>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</si>
  <si>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</si>
  <si>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</si>
  <si>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</si>
  <si>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</si>
  <si>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</si>
  <si>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</si>
  <si>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</si>
  <si>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</si>
  <si>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</si>
  <si>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</si>
  <si>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</si>
  <si>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</si>
  <si>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</si>
  <si>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</si>
  <si>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</si>
  <si>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</si>
  <si>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</si>
  <si>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</si>
  <si>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</si>
  <si>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</si>
  <si>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</si>
  <si>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</si>
  <si>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</si>
  <si>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</si>
  <si>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</si>
  <si>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</si>
  <si>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</si>
  <si>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</si>
  <si>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</si>
  <si>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</si>
  <si>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</si>
  <si>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</si>
  <si>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</si>
  <si>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</si>
  <si>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</si>
  <si>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</si>
  <si>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</si>
  <si>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</si>
  <si>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</si>
  <si>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</si>
  <si>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</si>
  <si>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</si>
  <si>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</si>
  <si>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</si>
  <si>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</si>
  <si>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</si>
  <si>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</si>
  <si>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</si>
  <si>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</si>
  <si>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</si>
  <si>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</si>
  <si>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</si>
  <si>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</si>
  <si>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</si>
  <si>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</si>
  <si>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</si>
  <si>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</si>
  <si>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</si>
  <si>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</si>
  <si>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</si>
  <si>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</si>
  <si>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</si>
  <si>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</si>
  <si>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</si>
  <si>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</si>
  <si>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</si>
  <si>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</si>
  <si>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</si>
  <si>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</si>
  <si>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</si>
  <si>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</si>
  <si>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</si>
  <si>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</si>
  <si>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</si>
  <si>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</si>
  <si>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</si>
  <si>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</si>
  <si>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</si>
  <si>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</si>
  <si>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</si>
  <si>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</si>
  <si>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</si>
  <si>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</si>
  <si>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</si>
  <si>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</si>
  <si>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</si>
  <si>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</si>
  <si>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</si>
  <si>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</si>
  <si>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</si>
  <si>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</si>
  <si>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</si>
  <si>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</si>
  <si>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</si>
  <si>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</si>
  <si>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</si>
  <si>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</si>
  <si>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</si>
  <si>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</si>
  <si>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</si>
  <si>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</si>
  <si>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</si>
  <si>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</si>
  <si>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</si>
  <si>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</si>
  <si>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</si>
  <si>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</si>
  <si>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</si>
  <si>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</si>
  <si>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</si>
  <si>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</si>
  <si>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</si>
  <si>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</si>
  <si>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</si>
  <si>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</si>
  <si>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</si>
  <si>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</si>
  <si>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</si>
  <si>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</si>
  <si>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</si>
  <si>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</si>
  <si>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</si>
  <si>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</si>
  <si>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</si>
  <si>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</si>
  <si>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</si>
  <si>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</si>
  <si>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</si>
  <si>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</si>
  <si>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</si>
  <si>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</si>
  <si>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</si>
  <si>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</si>
  <si>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</si>
  <si>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</si>
  <si>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</si>
  <si>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</si>
  <si>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</si>
  <si>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</si>
  <si>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</si>
  <si>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</si>
  <si>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</si>
  <si>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</si>
  <si>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</si>
  <si>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</si>
  <si>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</si>
  <si>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</si>
  <si>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</si>
  <si>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</si>
  <si>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</si>
  <si>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</si>
  <si>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</si>
  <si>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</si>
  <si>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</si>
  <si>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</si>
  <si>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</si>
  <si>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</si>
  <si>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</si>
  <si>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</si>
  <si>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</si>
  <si>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</si>
  <si>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</si>
  <si>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</si>
  <si>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</si>
  <si>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</si>
  <si>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</si>
  <si>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</si>
  <si>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</si>
  <si>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</si>
  <si>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</si>
  <si>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</si>
  <si>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</si>
  <si>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</si>
  <si>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</si>
  <si>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</si>
  <si>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</si>
  <si>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</si>
  <si>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</si>
  <si>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</si>
  <si>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</si>
  <si>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</si>
  <si>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</si>
  <si>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</si>
  <si>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</si>
  <si>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</si>
  <si>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</si>
  <si>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</si>
  <si>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</si>
  <si>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</si>
  <si>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</si>
  <si>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</si>
  <si>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</si>
  <si>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</si>
  <si>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</si>
  <si>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</si>
  <si>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</si>
  <si>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</si>
  <si>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</si>
  <si>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</si>
  <si>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</si>
  <si>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</si>
  <si>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</si>
  <si>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</si>
  <si>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</si>
  <si>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</si>
  <si>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</si>
  <si>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</si>
  <si>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</si>
  <si>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</si>
  <si>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</si>
  <si>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</si>
  <si>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</si>
  <si>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</si>
  <si>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</si>
  <si>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</si>
  <si>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</si>
  <si>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</si>
  <si>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</si>
  <si>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</si>
  <si>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</si>
  <si>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</si>
  <si>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</si>
  <si>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</si>
  <si>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</si>
  <si>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</si>
  <si>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</si>
  <si>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</si>
  <si>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</si>
  <si>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</si>
  <si>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</si>
  <si>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</si>
  <si>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</si>
  <si>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</si>
  <si>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</si>
  <si>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</si>
  <si>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</si>
  <si>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</si>
  <si>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</si>
  <si>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</si>
  <si>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</si>
  <si>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</si>
  <si>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</si>
  <si>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</si>
  <si>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</si>
  <si>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</si>
  <si>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</si>
  <si>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</si>
  <si>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</si>
  <si>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</si>
  <si>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</si>
  <si>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</si>
  <si>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</si>
  <si>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</si>
  <si>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</si>
  <si>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</si>
  <si>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</si>
  <si>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</si>
  <si>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</si>
  <si>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</si>
  <si>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</si>
  <si>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</si>
  <si>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</si>
  <si>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</si>
  <si>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</si>
  <si>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</si>
  <si>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</si>
  <si>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</si>
  <si>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</si>
  <si>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</si>
  <si>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</si>
  <si>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</si>
  <si>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</si>
  <si>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</si>
  <si>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</si>
  <si>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</si>
  <si>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</si>
  <si>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</si>
  <si>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</si>
  <si>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</si>
  <si>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</si>
  <si>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</si>
  <si>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</si>
  <si>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</si>
  <si>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</si>
  <si>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</si>
  <si>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</si>
  <si>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</si>
  <si>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</si>
  <si>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</si>
  <si>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</si>
  <si>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</si>
  <si>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</si>
  <si>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</si>
  <si>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</si>
  <si>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</si>
  <si>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</si>
  <si>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</si>
  <si>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</si>
  <si>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</si>
  <si>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</si>
  <si>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</si>
  <si>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</si>
  <si>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</si>
  <si>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</si>
  <si>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</si>
  <si>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</si>
  <si>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</si>
  <si>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</si>
  <si>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</si>
  <si>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</si>
  <si>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</si>
  <si>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</si>
  <si>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</si>
  <si>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</si>
  <si>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</si>
  <si>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</si>
  <si>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</si>
  <si>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</si>
  <si>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</si>
  <si>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</si>
  <si>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</si>
  <si>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</si>
  <si>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</si>
  <si>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</si>
  <si>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</si>
  <si>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</si>
  <si>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</si>
  <si>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</si>
  <si>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</si>
  <si>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</si>
  <si>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</si>
  <si>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</si>
  <si>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</si>
  <si>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</si>
  <si>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</si>
  <si>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</si>
  <si>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</si>
  <si>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</si>
  <si>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</si>
  <si>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</si>
  <si>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</si>
  <si>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</si>
  <si>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</si>
  <si>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</si>
  <si>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</si>
  <si>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</si>
  <si>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</si>
  <si>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</si>
  <si>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</si>
  <si>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</si>
  <si>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</si>
  <si>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</si>
  <si>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</si>
  <si>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</si>
  <si>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</si>
  <si>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</si>
  <si>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</si>
  <si>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</si>
  <si>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</si>
  <si>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</si>
  <si>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</si>
  <si>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</si>
  <si>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</si>
  <si>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</si>
  <si>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</si>
  <si>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</si>
  <si>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</si>
  <si>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</si>
  <si>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</si>
  <si>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</si>
  <si>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</si>
  <si>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</si>
  <si>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</si>
  <si>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</si>
  <si>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</si>
  <si>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</si>
  <si>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</si>
  <si>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</si>
  <si>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</si>
  <si>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</si>
  <si>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</si>
  <si>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</si>
  <si>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</si>
  <si>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</si>
  <si>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</si>
  <si>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</si>
  <si>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</si>
  <si>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</si>
  <si>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</si>
  <si>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</si>
  <si>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</si>
  <si>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</si>
  <si>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</si>
  <si>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</si>
  <si>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</si>
  <si>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</si>
  <si>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</si>
  <si>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</si>
  <si>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</si>
  <si>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</si>
  <si>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</si>
  <si>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</si>
  <si>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</si>
  <si>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</si>
  <si>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</si>
  <si>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</si>
  <si>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</si>
  <si>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</si>
  <si>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</si>
  <si>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</si>
  <si>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</si>
  <si>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</si>
  <si>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</si>
  <si>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</si>
  <si>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</si>
  <si>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</si>
  <si>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</si>
  <si>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</si>
  <si>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</si>
  <si>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</si>
  <si>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</si>
  <si>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</si>
  <si>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</si>
  <si>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</si>
  <si>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</si>
  <si>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</si>
  <si>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</si>
  <si>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</si>
  <si>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</si>
  <si>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</si>
  <si>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</si>
  <si>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</si>
  <si>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</si>
  <si>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</si>
  <si>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</si>
  <si>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</si>
  <si>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</si>
  <si>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</si>
  <si>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</si>
  <si>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</si>
  <si>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</si>
  <si>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</si>
  <si>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</si>
  <si>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</si>
  <si>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</si>
  <si>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</si>
  <si>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</si>
  <si>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</si>
  <si>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</si>
  <si>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</si>
  <si>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</si>
  <si>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</si>
  <si>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</si>
  <si>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</si>
  <si>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</si>
  <si>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</si>
  <si>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</si>
  <si>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</si>
  <si>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</si>
  <si>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</si>
  <si>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</si>
  <si>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</si>
  <si>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</si>
  <si>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</si>
  <si>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</si>
  <si>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</si>
  <si>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</si>
  <si>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</si>
  <si>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</si>
  <si>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</si>
  <si>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</si>
  <si>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</si>
  <si>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</si>
  <si>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</si>
  <si>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</si>
  <si>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</si>
  <si>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</si>
  <si>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</si>
  <si>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</si>
  <si>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</si>
  <si>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</si>
  <si>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</si>
  <si>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</si>
  <si>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</si>
  <si>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</si>
  <si>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</si>
  <si>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</si>
  <si>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</si>
  <si>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</si>
  <si>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</si>
  <si>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</si>
  <si>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</si>
  <si>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</si>
  <si>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</si>
  <si>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</si>
  <si>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</si>
  <si>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</si>
  <si>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</si>
  <si>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</si>
  <si>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</si>
  <si>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</si>
  <si>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</si>
  <si>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</si>
  <si>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</si>
  <si>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</si>
  <si>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</si>
  <si>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</si>
  <si>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</si>
  <si>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</si>
  <si>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</si>
  <si>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</si>
  <si>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</si>
  <si>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</si>
  <si>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</si>
  <si>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</si>
  <si>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</si>
  <si>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</si>
  <si>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</si>
  <si>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</si>
  <si>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</si>
  <si>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</si>
  <si>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</si>
  <si>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</si>
  <si>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</si>
  <si>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</si>
  <si>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</si>
  <si>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</si>
  <si>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</si>
  <si>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</si>
  <si>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</si>
  <si>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</si>
  <si>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</si>
  <si>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</si>
  <si>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</si>
  <si>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</si>
  <si>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</si>
  <si>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</si>
  <si>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</si>
  <si>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</si>
  <si>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</si>
  <si>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</si>
  <si>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</si>
  <si>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</si>
  <si>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</si>
  <si>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</si>
  <si>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</si>
  <si>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</si>
  <si>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</si>
  <si>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</si>
  <si>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</si>
  <si>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</si>
  <si>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</si>
  <si>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</si>
  <si>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</si>
  <si>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</si>
  <si>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</si>
  <si>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</si>
  <si>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</si>
  <si>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</si>
  <si>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</si>
  <si>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</si>
  <si>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</si>
  <si>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</si>
  <si>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</si>
  <si>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</si>
  <si>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</si>
  <si>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</si>
  <si>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</si>
  <si>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</si>
  <si>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</si>
  <si>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</si>
  <si>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</si>
  <si>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</si>
  <si>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</si>
  <si>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</si>
  <si>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</si>
  <si>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</si>
  <si>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</si>
  <si>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</si>
  <si>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</si>
  <si>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</si>
  <si>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</si>
  <si>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</si>
  <si>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</si>
  <si>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</si>
  <si>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</si>
  <si>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</si>
  <si>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</si>
  <si>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</si>
  <si>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</si>
  <si>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</si>
  <si>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</si>
  <si>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</si>
  <si>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</si>
  <si>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</si>
  <si>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</si>
  <si>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</si>
  <si>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</si>
  <si>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</si>
  <si>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</si>
  <si>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</si>
  <si>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</si>
  <si>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</si>
  <si>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</si>
  <si>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</si>
  <si>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</si>
  <si>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</si>
  <si>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</si>
  <si>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</si>
  <si>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</si>
  <si>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</si>
  <si>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</si>
  <si>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</si>
  <si>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</si>
  <si>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</si>
  <si>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</si>
  <si>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</si>
  <si>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</si>
  <si>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</si>
  <si>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</si>
  <si>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</si>
  <si>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</si>
  <si>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</si>
  <si>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</si>
  <si>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</si>
  <si>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</si>
  <si>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</si>
  <si>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</si>
  <si>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</si>
  <si>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</si>
  <si>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</si>
  <si>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</si>
  <si>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</si>
  <si>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</si>
  <si>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</si>
  <si>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</si>
  <si>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</si>
  <si>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</si>
  <si>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</si>
  <si>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</si>
  <si>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</si>
  <si>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</si>
  <si>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</si>
  <si>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</si>
  <si>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</si>
  <si>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</si>
  <si>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</si>
  <si>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</si>
  <si>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</si>
  <si>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</si>
  <si>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</si>
  <si>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</si>
  <si>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</si>
  <si>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</si>
  <si>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</si>
  <si>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</si>
  <si>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</si>
  <si>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</si>
  <si>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</si>
  <si>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</si>
  <si>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</si>
  <si>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</si>
  <si>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</si>
  <si>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</si>
  <si>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</si>
  <si>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</si>
  <si>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</si>
  <si>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</si>
  <si>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</si>
  <si>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</si>
  <si>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</si>
  <si>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</si>
  <si>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</si>
  <si>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</si>
  <si>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</si>
  <si>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</si>
  <si>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</si>
  <si>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</si>
  <si>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</si>
  <si>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</si>
  <si>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</si>
  <si>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</si>
  <si>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</si>
  <si>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</si>
  <si>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</si>
  <si>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</si>
  <si>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</si>
  <si>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</si>
  <si>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</si>
  <si>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</si>
  <si>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</si>
  <si>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</si>
  <si>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</si>
  <si>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</si>
  <si>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</si>
  <si>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</si>
  <si>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</si>
  <si>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</si>
  <si>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</si>
  <si>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</si>
  <si>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</si>
  <si>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</si>
  <si>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</si>
  <si>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</si>
  <si>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</si>
  <si>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</si>
  <si>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</si>
  <si>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</si>
  <si>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</si>
  <si>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</si>
  <si>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</si>
  <si>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</si>
  <si>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</si>
  <si>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</si>
  <si>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</si>
  <si>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</si>
  <si>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</si>
  <si>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</si>
  <si>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</si>
  <si>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</si>
  <si>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</si>
  <si>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</si>
  <si>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</si>
  <si>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</si>
  <si>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</si>
  <si>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</si>
  <si>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</si>
  <si>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</si>
  <si>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</si>
  <si>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</si>
  <si>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</si>
  <si>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</si>
  <si>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</si>
  <si>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</si>
  <si>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</si>
  <si>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</si>
  <si>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</si>
  <si>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</si>
  <si>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</si>
  <si>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</si>
  <si>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</si>
  <si>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</si>
  <si>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</si>
  <si>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</si>
  <si>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</si>
  <si>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</si>
  <si>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</si>
  <si>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</si>
  <si>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</si>
  <si>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</si>
  <si>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</si>
  <si>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</si>
  <si>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</si>
  <si>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</si>
  <si>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</si>
  <si>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</si>
  <si>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</si>
  <si>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</si>
  <si>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</si>
  <si>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</si>
  <si>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</si>
  <si>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</si>
  <si>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</si>
  <si>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</si>
  <si>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</si>
  <si>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</si>
  <si>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</si>
  <si>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</si>
  <si>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</si>
  <si>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</si>
  <si>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</si>
  <si>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</si>
  <si>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</si>
  <si>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</si>
  <si>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</si>
  <si>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</si>
  <si>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</si>
  <si>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</si>
  <si>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</si>
  <si>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</si>
  <si>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</si>
  <si>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</si>
  <si>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</si>
  <si>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</si>
  <si>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</si>
  <si>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</si>
  <si>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</si>
  <si>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</si>
  <si>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</si>
  <si>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</si>
  <si>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</si>
  <si>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</si>
  <si>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</si>
  <si>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</si>
  <si>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</si>
  <si>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</si>
  <si>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</si>
  <si>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</si>
  <si>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</si>
  <si>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</si>
  <si>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</si>
  <si>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</si>
  <si>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</si>
  <si>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</si>
  <si>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</si>
  <si>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</si>
  <si>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</si>
  <si>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</si>
  <si>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</si>
  <si>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</si>
  <si>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</si>
  <si>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</si>
  <si>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</si>
  <si>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</si>
  <si>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</si>
  <si>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</si>
  <si>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</si>
  <si>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</si>
  <si>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</si>
  <si>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</si>
  <si>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</si>
  <si>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</si>
  <si>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</si>
  <si>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</si>
  <si>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</si>
  <si>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</si>
  <si>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</si>
  <si>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</si>
  <si>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</si>
  <si>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</si>
  <si>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</si>
  <si>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</si>
  <si>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</si>
  <si>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</si>
  <si>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</si>
  <si>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</si>
  <si>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</si>
  <si>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</si>
  <si>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</si>
  <si>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</si>
  <si>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</si>
  <si>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</si>
  <si>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</si>
  <si>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</si>
  <si>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</si>
  <si>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</si>
  <si>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</si>
  <si>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</si>
  <si>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</si>
  <si>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</si>
  <si>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</si>
  <si>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</si>
  <si>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</si>
  <si>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</si>
  <si>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</si>
  <si>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</si>
  <si>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</si>
  <si>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</si>
  <si>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</si>
  <si>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</si>
  <si>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</si>
  <si>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</si>
  <si>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</si>
  <si>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</si>
  <si>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</si>
  <si>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</si>
  <si>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</si>
  <si>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</si>
  <si>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</si>
  <si>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</si>
  <si>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</si>
  <si>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</si>
  <si>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</si>
  <si>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</si>
  <si>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</si>
  <si>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</si>
  <si>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</si>
  <si>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</si>
  <si>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</si>
  <si>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</si>
  <si>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</si>
  <si>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</si>
  <si>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</si>
  <si>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</si>
  <si>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</si>
  <si>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</si>
  <si>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</si>
  <si>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</si>
  <si>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</si>
  <si>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</si>
  <si>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</si>
  <si>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</si>
  <si>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</si>
  <si>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</si>
  <si>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</si>
  <si>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</si>
  <si>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</si>
  <si>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</si>
  <si>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</si>
  <si>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</si>
  <si>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</si>
  <si>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</si>
  <si>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</si>
  <si>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</si>
  <si>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</si>
  <si>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</si>
  <si>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</si>
  <si>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</si>
  <si>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</si>
  <si>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</si>
  <si>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</si>
  <si>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</si>
  <si>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</si>
  <si>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</si>
  <si>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</si>
  <si>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</si>
  <si>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</si>
  <si>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</si>
  <si>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</si>
  <si>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</si>
  <si>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</si>
  <si>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</si>
  <si>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</si>
  <si>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</si>
  <si>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</si>
  <si>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</si>
  <si>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</si>
  <si>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</si>
  <si>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</si>
  <si>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</si>
  <si>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</si>
  <si>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</si>
  <si>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</si>
  <si>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</si>
  <si>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</si>
  <si>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</si>
  <si>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</si>
  <si>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</si>
  <si>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</si>
  <si>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</si>
  <si>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</si>
  <si>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</si>
  <si>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</si>
  <si>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</si>
  <si>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</si>
  <si>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</si>
  <si>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</si>
  <si>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</si>
  <si>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</si>
  <si>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</si>
  <si>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</si>
  <si>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</si>
  <si>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</si>
  <si>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</si>
  <si>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</si>
  <si>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</si>
  <si>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</si>
  <si>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</si>
  <si>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</si>
  <si>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</si>
  <si>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</si>
  <si>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</si>
  <si>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</si>
  <si>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</si>
  <si>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</si>
  <si>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</si>
  <si>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</si>
  <si>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</si>
  <si>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</si>
  <si>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</si>
  <si>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</si>
  <si>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</si>
  <si>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</si>
  <si>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</si>
  <si>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</si>
  <si>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</si>
  <si>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</si>
  <si>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</si>
  <si>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</si>
  <si>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</si>
  <si>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</si>
  <si>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</si>
  <si>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</si>
  <si>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</si>
  <si>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</si>
  <si>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</si>
  <si>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</si>
  <si>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</si>
  <si>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</si>
  <si>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</si>
  <si>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</si>
  <si>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</si>
  <si>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</si>
  <si>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</si>
  <si>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</si>
  <si>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</si>
  <si>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</si>
  <si>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</si>
  <si>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</si>
  <si>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</si>
  <si>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</si>
  <si>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</si>
  <si>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</si>
  <si>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</si>
  <si>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</si>
  <si>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</si>
  <si>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</si>
  <si>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</si>
  <si>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</si>
  <si>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</si>
  <si>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</si>
  <si>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</si>
  <si>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</si>
  <si>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</si>
  <si>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</si>
  <si>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</si>
  <si>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</si>
  <si>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</si>
  <si>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</si>
  <si>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</si>
  <si>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</si>
  <si>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</si>
  <si>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</si>
  <si>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</si>
  <si>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</si>
  <si>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</si>
  <si>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</si>
  <si>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</si>
  <si>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</si>
  <si>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</si>
  <si>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</si>
  <si>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</si>
  <si>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</si>
  <si>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</si>
  <si>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</si>
  <si>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</si>
  <si>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</si>
  <si>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</si>
  <si>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</si>
  <si>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</si>
  <si>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</si>
  <si>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</si>
  <si>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</si>
  <si>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</si>
  <si>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</si>
  <si>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</si>
  <si>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</si>
  <si>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</si>
  <si>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</si>
  <si>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</si>
  <si>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</si>
  <si>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</si>
  <si>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</si>
  <si>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</si>
  <si>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</si>
  <si>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</si>
  <si>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</si>
  <si>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</si>
  <si>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</si>
  <si>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</si>
  <si>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</si>
  <si>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</si>
  <si>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</si>
  <si>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</si>
  <si>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</si>
  <si>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</si>
  <si>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</si>
  <si>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</si>
  <si>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</si>
  <si>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</si>
  <si>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</si>
  <si>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</si>
  <si>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</si>
  <si>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</si>
  <si>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</si>
  <si>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</si>
  <si>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</si>
  <si>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</si>
  <si>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</si>
  <si>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</si>
  <si>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</si>
  <si>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</si>
  <si>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</si>
  <si>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</si>
  <si>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</si>
  <si>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</si>
  <si>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</si>
  <si>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</si>
  <si>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</si>
  <si>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</si>
  <si>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</si>
  <si>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</si>
  <si>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</si>
  <si>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</si>
  <si>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</si>
  <si>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</si>
  <si>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</si>
  <si>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</si>
  <si>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</si>
  <si>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</si>
  <si>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</si>
  <si>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</si>
  <si>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</si>
  <si>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</si>
  <si>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</si>
  <si>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</si>
  <si>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</si>
  <si>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</si>
  <si>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</si>
  <si>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</si>
  <si>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</si>
  <si>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</si>
  <si>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</si>
  <si>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</si>
  <si>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</si>
  <si>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</si>
  <si>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</si>
  <si>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</si>
  <si>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</si>
  <si>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</si>
  <si>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</si>
  <si>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</si>
  <si>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</si>
  <si>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</si>
  <si>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</si>
  <si>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</si>
  <si>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</si>
  <si>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</si>
  <si>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</si>
  <si>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</si>
  <si>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</si>
  <si>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</si>
  <si>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</si>
  <si>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</si>
  <si>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</si>
  <si>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</si>
  <si>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</si>
  <si>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</si>
  <si>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</si>
  <si>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</si>
  <si>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</si>
  <si>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</si>
  <si>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</si>
  <si>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</si>
  <si>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</si>
  <si>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</si>
  <si>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</si>
  <si>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</si>
  <si>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</si>
  <si>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</si>
  <si>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</si>
  <si>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</si>
  <si>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</si>
  <si>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</si>
  <si>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</si>
  <si>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</si>
  <si>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</si>
  <si>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</si>
  <si>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</si>
  <si>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</si>
  <si>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</si>
  <si>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</si>
  <si>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</si>
  <si>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</si>
  <si>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</si>
  <si>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</si>
  <si>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</si>
  <si>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</si>
  <si>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</si>
  <si>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</si>
  <si>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</si>
  <si>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</si>
  <si>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</si>
  <si>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</si>
  <si>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</si>
  <si>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</si>
  <si>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</si>
  <si>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</si>
  <si>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</si>
  <si>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</si>
  <si>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</si>
  <si>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</si>
  <si>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</si>
  <si>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</si>
  <si>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</si>
  <si>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</si>
  <si>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</si>
  <si>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</si>
  <si>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</si>
  <si>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</si>
  <si>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</si>
  <si>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</si>
  <si>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</si>
  <si>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</si>
  <si>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</si>
  <si>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</si>
  <si>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</si>
  <si>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</si>
  <si>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</si>
  <si>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</si>
  <si>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</si>
  <si>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</si>
  <si>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</si>
  <si>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</si>
  <si>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</si>
  <si>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</si>
  <si>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</si>
  <si>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</si>
  <si>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</si>
  <si>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</si>
  <si>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</si>
  <si>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</si>
  <si>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</si>
  <si>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</si>
  <si>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</si>
  <si>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</si>
  <si>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</si>
  <si>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</si>
  <si>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</si>
  <si>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</si>
  <si>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</si>
  <si>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</si>
  <si>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</si>
  <si>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</si>
  <si>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</si>
  <si>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</si>
  <si>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</si>
  <si>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</si>
  <si>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</si>
  <si>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</si>
  <si>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</si>
  <si>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</si>
  <si>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</si>
  <si>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</si>
  <si>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</si>
  <si>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</si>
  <si>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</si>
  <si>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</si>
  <si>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</si>
  <si>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</si>
  <si>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</si>
  <si>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</si>
  <si>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</si>
  <si>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</si>
  <si>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</si>
  <si>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</si>
  <si>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</si>
  <si>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</si>
  <si>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</si>
  <si>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</si>
  <si>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</si>
  <si>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</si>
  <si>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</si>
  <si>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</si>
  <si>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</si>
  <si>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</si>
  <si>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</si>
  <si>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</si>
  <si>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</si>
  <si>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</si>
  <si>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</si>
  <si>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</si>
  <si>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</si>
  <si>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</si>
  <si>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</si>
  <si>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</si>
  <si>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</si>
  <si>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</si>
  <si>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</si>
  <si>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</si>
  <si>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</si>
  <si>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</si>
  <si>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</si>
  <si>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</si>
  <si>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</si>
  <si>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</si>
  <si>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</si>
  <si>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</si>
  <si>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</si>
  <si>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</si>
  <si>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</si>
  <si>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</si>
  <si>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</si>
  <si>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</si>
  <si>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</si>
  <si>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</si>
  <si>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</si>
  <si>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</si>
  <si>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</si>
  <si>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</si>
  <si>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</si>
  <si>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</si>
  <si>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</si>
  <si>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</si>
  <si>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</si>
  <si>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</si>
  <si>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</si>
  <si>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</si>
  <si>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</si>
  <si>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</si>
  <si>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</si>
  <si>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</si>
  <si>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</si>
  <si>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</si>
  <si>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</si>
  <si>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</si>
  <si>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</si>
  <si>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</si>
  <si>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</si>
  <si>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</si>
  <si>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</si>
  <si>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</si>
  <si>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</si>
  <si>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</si>
  <si>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</si>
  <si>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</si>
  <si>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</si>
  <si>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</si>
  <si>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</si>
  <si>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</si>
  <si>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</si>
  <si>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</si>
  <si>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</si>
  <si>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</si>
  <si>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</si>
  <si>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</si>
  <si>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</si>
  <si>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</si>
  <si>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</si>
  <si>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</si>
  <si>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</si>
  <si>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</si>
  <si>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</si>
  <si>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</si>
  <si>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</si>
  <si>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</si>
  <si>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</si>
  <si>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</si>
  <si>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</si>
  <si>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</si>
  <si>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</si>
  <si>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</si>
  <si>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</si>
  <si>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</si>
  <si>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</si>
  <si>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</si>
  <si>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</si>
  <si>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</si>
  <si>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</si>
  <si>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</si>
  <si>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</si>
  <si>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</si>
  <si>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</si>
  <si>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</si>
  <si>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</si>
  <si>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</si>
  <si>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</si>
  <si>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</si>
  <si>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</si>
  <si>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</si>
  <si>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</si>
  <si>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</si>
  <si>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</si>
  <si>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</si>
  <si>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</si>
  <si>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</si>
  <si>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</si>
  <si>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</si>
  <si>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</si>
  <si>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</si>
  <si>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</si>
  <si>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</si>
  <si>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</si>
  <si>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</si>
  <si>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</si>
  <si>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</si>
  <si>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</si>
  <si>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</si>
  <si>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</si>
  <si>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</si>
  <si>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</si>
  <si>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</si>
  <si>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</si>
  <si>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</si>
  <si>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</si>
  <si>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</si>
  <si>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</si>
  <si>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</si>
  <si>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</si>
  <si>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</si>
  <si>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</si>
  <si>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</si>
  <si>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</si>
  <si>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</si>
  <si>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</si>
  <si>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</si>
  <si>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</si>
  <si>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</si>
  <si>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</si>
  <si>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</si>
  <si>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</si>
  <si>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</si>
  <si>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</si>
  <si>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</si>
  <si>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</si>
  <si>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</si>
  <si>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</si>
  <si>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</si>
  <si>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</si>
  <si>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</si>
  <si>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</si>
  <si>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</si>
  <si>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</si>
  <si>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</si>
  <si>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</si>
  <si>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</si>
  <si>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</si>
  <si>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</si>
  <si>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</si>
  <si>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</si>
  <si>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</si>
  <si>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</si>
  <si>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</si>
  <si>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</si>
  <si>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</si>
  <si>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</si>
  <si>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</si>
  <si>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</si>
  <si>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</si>
  <si>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</si>
  <si>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</si>
  <si>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</si>
  <si>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</si>
  <si>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</si>
  <si>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</si>
  <si>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</si>
  <si>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</si>
  <si>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</si>
  <si>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</si>
  <si>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</si>
  <si>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</si>
  <si>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</si>
  <si>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</si>
  <si>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</si>
  <si>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</si>
  <si>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</si>
  <si>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</si>
  <si>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</si>
  <si>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</si>
  <si>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</si>
  <si>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</si>
  <si>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</si>
  <si>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</si>
  <si>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</si>
  <si>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</si>
  <si>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</si>
  <si>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</si>
  <si>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</si>
  <si>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</si>
  <si>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</si>
  <si>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</si>
  <si>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</si>
  <si>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</si>
  <si>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</si>
  <si>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</si>
  <si>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</si>
  <si>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</si>
  <si>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</si>
  <si>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</si>
  <si>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</si>
  <si>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</si>
  <si>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</si>
  <si>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</si>
  <si>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</si>
  <si>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</si>
  <si>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</si>
  <si>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</si>
  <si>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</si>
  <si>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</si>
  <si>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</si>
  <si>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</si>
  <si>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</si>
  <si>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</si>
  <si>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</si>
  <si>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</si>
  <si>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</si>
  <si>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</si>
  <si>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</si>
  <si>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</si>
  <si>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</si>
  <si>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</si>
  <si>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</si>
  <si>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</si>
  <si>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</si>
  <si>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</si>
  <si>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</si>
  <si>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</si>
  <si>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</si>
  <si>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</si>
  <si>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</si>
  <si>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</si>
  <si>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</si>
  <si>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</si>
  <si>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</si>
  <si>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</si>
  <si>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</si>
  <si>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</si>
  <si>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</si>
  <si>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</si>
  <si>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</si>
  <si>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</si>
  <si>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</si>
  <si>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</si>
  <si>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</si>
  <si>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</si>
  <si>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</si>
  <si>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</si>
  <si>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</si>
  <si>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</si>
  <si>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</si>
  <si>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</si>
  <si>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</si>
  <si>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</si>
  <si>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</si>
  <si>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</si>
  <si>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</si>
  <si>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</si>
  <si>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</si>
  <si>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</si>
  <si>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</si>
  <si>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</si>
  <si>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</si>
  <si>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</si>
  <si>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</si>
  <si>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</si>
  <si>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</si>
  <si>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</si>
  <si>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</si>
  <si>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</si>
  <si>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</si>
  <si>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</si>
  <si>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</si>
  <si>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</si>
  <si>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</si>
  <si>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</si>
  <si>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</si>
  <si>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</si>
  <si>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</si>
  <si>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</si>
  <si>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</si>
  <si>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</si>
  <si>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</si>
  <si>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</si>
  <si>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</si>
  <si>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</si>
  <si>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</si>
  <si>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</si>
  <si>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</si>
  <si>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</si>
  <si>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</si>
  <si>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</si>
  <si>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</si>
  <si>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</si>
  <si>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</si>
  <si>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</si>
  <si>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</si>
  <si>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</si>
  <si>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</si>
  <si>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</si>
  <si>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</si>
  <si>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</si>
  <si>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</si>
  <si>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</si>
  <si>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</si>
  <si>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</si>
  <si>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</si>
  <si>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</si>
  <si>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</si>
  <si>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</si>
  <si>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</si>
  <si>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</si>
  <si>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</si>
  <si>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</si>
  <si>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</si>
  <si>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</si>
  <si>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</si>
  <si>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</si>
  <si>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</si>
  <si>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</si>
  <si>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</si>
  <si>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</si>
  <si>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</si>
  <si>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</si>
  <si>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</si>
  <si>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</si>
  <si>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</si>
  <si>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</si>
  <si>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</si>
  <si>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</si>
  <si>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</si>
  <si>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</si>
  <si>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</si>
  <si>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</si>
  <si>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</si>
  <si>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</si>
  <si>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</si>
  <si>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</si>
  <si>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</si>
  <si>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</si>
  <si>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</si>
  <si>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</si>
  <si>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</si>
  <si>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</si>
  <si>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</si>
  <si>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</si>
  <si>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</si>
  <si>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</si>
  <si>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</si>
  <si>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</si>
  <si>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</si>
  <si>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</si>
  <si>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</si>
  <si>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</si>
  <si>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</si>
  <si>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</si>
  <si>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</si>
  <si>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</si>
  <si>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</si>
  <si>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</si>
  <si>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</si>
  <si>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</si>
  <si>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</si>
  <si>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</si>
  <si>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</si>
  <si>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</si>
  <si>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</si>
  <si>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</si>
  <si>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</si>
  <si>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</si>
  <si>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</si>
  <si>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</si>
  <si>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</si>
  <si>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</si>
  <si>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</si>
  <si>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</si>
  <si>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</si>
  <si>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</si>
  <si>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</si>
  <si>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</si>
  <si>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</si>
  <si>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</si>
  <si>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</si>
  <si>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</si>
  <si>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</si>
  <si>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</si>
  <si>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</si>
  <si>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</si>
  <si>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</si>
  <si>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</si>
  <si>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</si>
  <si>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</si>
  <si>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</si>
  <si>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</si>
  <si>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</si>
  <si>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</si>
  <si>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</si>
  <si>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</si>
  <si>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</si>
  <si>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</si>
  <si>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</si>
  <si>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</si>
  <si>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</si>
  <si>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</si>
  <si>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</si>
  <si>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</si>
  <si>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</si>
  <si>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</si>
  <si>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</si>
  <si>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</si>
  <si>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</si>
  <si>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</si>
  <si>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</si>
  <si>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</si>
  <si>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</si>
  <si>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</si>
  <si>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</si>
  <si>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</si>
  <si>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</si>
  <si>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</si>
  <si>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</si>
  <si>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</si>
  <si>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</si>
  <si>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</si>
  <si>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</si>
  <si>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</si>
  <si>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</si>
  <si>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</si>
  <si>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</si>
  <si>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</si>
  <si>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</si>
  <si>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</si>
  <si>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</si>
  <si>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</si>
  <si>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</si>
  <si>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</si>
  <si>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</si>
  <si>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</si>
  <si>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</si>
  <si>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</si>
  <si>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</si>
  <si>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</si>
  <si>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</si>
  <si>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</si>
  <si>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</si>
  <si>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</si>
  <si>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</si>
  <si>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</si>
  <si>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</si>
  <si>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</si>
  <si>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</si>
  <si>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</si>
  <si>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</si>
  <si>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</si>
  <si>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</si>
  <si>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</si>
  <si>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</si>
  <si>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</si>
  <si>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</si>
  <si>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</si>
  <si>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</si>
  <si>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</si>
  <si>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</si>
  <si>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</si>
  <si>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</si>
  <si>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</si>
  <si>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</si>
  <si>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</si>
  <si>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</si>
  <si>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</si>
  <si>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</si>
  <si>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</si>
  <si>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</si>
  <si>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</si>
  <si>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</si>
  <si>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</si>
  <si>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</si>
  <si>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</si>
  <si>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</si>
  <si>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</si>
  <si>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</si>
  <si>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</si>
  <si>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</si>
  <si>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</si>
  <si>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</si>
  <si>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</si>
  <si>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</si>
  <si>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</si>
  <si>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</si>
  <si>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</si>
  <si>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</si>
  <si>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</si>
  <si>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</si>
  <si>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</si>
  <si>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</si>
  <si>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</si>
  <si>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</si>
  <si>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</si>
  <si>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</si>
  <si>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</si>
  <si>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</si>
  <si>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</si>
  <si>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</si>
  <si>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</si>
  <si>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</si>
  <si>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</si>
  <si>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</si>
  <si>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</si>
  <si>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</si>
  <si>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</si>
  <si>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</si>
  <si>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</si>
  <si>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</si>
  <si>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</si>
  <si>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</si>
  <si>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</si>
  <si>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</si>
  <si>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</si>
  <si>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</si>
  <si>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</si>
  <si>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</si>
  <si>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</si>
  <si>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</si>
  <si>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</si>
  <si>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</si>
  <si>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</si>
  <si>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</si>
  <si>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</si>
  <si>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</si>
  <si>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</si>
  <si>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</si>
  <si>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</si>
  <si>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</si>
  <si>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</si>
  <si>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</si>
  <si>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</si>
  <si>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</si>
  <si>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</si>
  <si>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</si>
  <si>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</si>
  <si>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</si>
  <si>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</si>
  <si>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</si>
  <si>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</si>
  <si>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</si>
  <si>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</si>
  <si>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</si>
  <si>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</si>
  <si>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</si>
  <si>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</si>
  <si>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</si>
  <si>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</si>
  <si>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</si>
  <si>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</si>
  <si>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</si>
  <si>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</si>
  <si>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</si>
  <si>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</si>
  <si>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</si>
  <si>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</si>
  <si>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</si>
  <si>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</si>
  <si>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</si>
  <si>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</si>
  <si>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</si>
  <si>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</si>
  <si>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</si>
  <si>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</si>
  <si>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</si>
  <si>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</si>
  <si>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</si>
  <si>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</si>
  <si>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</si>
  <si>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</si>
  <si>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</si>
  <si>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</si>
  <si>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</si>
  <si>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</si>
  <si>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</si>
  <si>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</si>
  <si>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</si>
  <si>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</si>
  <si>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</si>
  <si>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</si>
  <si>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</si>
  <si>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</si>
  <si>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</si>
  <si>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</si>
  <si>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</si>
  <si>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</si>
  <si>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</si>
  <si>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</si>
  <si>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</si>
  <si>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</si>
  <si>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</si>
  <si>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</si>
  <si>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</si>
  <si>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</si>
  <si>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</si>
  <si>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</si>
  <si>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</si>
  <si>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</si>
  <si>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</si>
  <si>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</si>
  <si>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</si>
  <si>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</si>
  <si>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</si>
  <si>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</si>
  <si>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</si>
  <si>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</si>
  <si>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</si>
  <si>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</si>
  <si>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</si>
  <si>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</si>
  <si>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</si>
  <si>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</si>
  <si>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</si>
  <si>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</si>
  <si>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</si>
  <si>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</si>
  <si>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</si>
  <si>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</si>
  <si>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</si>
  <si>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</si>
  <si>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</si>
  <si>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</si>
  <si>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</si>
  <si>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</si>
  <si>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</si>
  <si>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</si>
  <si>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</si>
  <si>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</si>
  <si>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</si>
  <si>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</si>
  <si>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</si>
  <si>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</si>
  <si>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</si>
  <si>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</si>
  <si>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</si>
  <si>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</si>
  <si>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</si>
  <si>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</si>
  <si>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</si>
  <si>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</si>
  <si>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</si>
  <si>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</si>
  <si>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</si>
  <si>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</si>
  <si>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</si>
  <si>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</si>
  <si>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</si>
  <si>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</si>
  <si>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</si>
  <si>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</si>
  <si>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</si>
  <si>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</si>
  <si>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</si>
  <si>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</si>
  <si>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</si>
  <si>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</si>
  <si>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</si>
  <si>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</si>
  <si>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</si>
  <si>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</si>
  <si>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</si>
  <si>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</si>
  <si>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</si>
  <si>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</si>
  <si>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</si>
  <si>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</si>
  <si>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</si>
  <si>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</si>
  <si>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</si>
  <si>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</si>
  <si>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</si>
  <si>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</si>
  <si>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</si>
  <si>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</si>
  <si>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</si>
  <si>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</si>
  <si>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</si>
  <si>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</si>
  <si>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</si>
  <si>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</si>
  <si>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</si>
  <si>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</si>
  <si>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</si>
  <si>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</si>
  <si>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</si>
  <si>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</si>
  <si>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</si>
  <si>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</si>
  <si>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</si>
  <si>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</si>
  <si>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</si>
  <si>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</si>
  <si>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</si>
  <si>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</si>
  <si>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</si>
  <si>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</si>
  <si>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</si>
  <si>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</si>
  <si>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</si>
  <si>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</si>
  <si>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</si>
  <si>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</si>
  <si>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</si>
  <si>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</si>
  <si>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</si>
  <si>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</si>
  <si>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</si>
  <si>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</si>
  <si>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</si>
  <si>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</si>
  <si>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</si>
  <si>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</si>
  <si>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</si>
  <si>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</si>
  <si>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</si>
  <si>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</si>
  <si>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</si>
  <si>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</si>
  <si>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</si>
  <si>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</si>
  <si>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</si>
  <si>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</si>
  <si>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</si>
  <si>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</si>
  <si>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</si>
  <si>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</si>
  <si>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</si>
  <si>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</si>
  <si>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</si>
  <si>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</si>
  <si>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</si>
  <si>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</si>
  <si>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</si>
  <si>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</si>
  <si>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</si>
  <si>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</si>
  <si>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</si>
  <si>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</si>
  <si>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</si>
  <si>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</si>
  <si>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</si>
  <si>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</si>
  <si>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</si>
  <si>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</si>
  <si>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</si>
  <si>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</si>
  <si>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</si>
  <si>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</si>
  <si>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</si>
  <si>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</si>
  <si>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</si>
  <si>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</si>
  <si>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</si>
  <si>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</si>
  <si>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</si>
  <si>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</si>
  <si>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</si>
  <si>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</si>
  <si>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</si>
  <si>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</si>
  <si>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</si>
  <si>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</si>
  <si>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</si>
  <si>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</si>
  <si>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</si>
  <si>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</si>
  <si>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</si>
  <si>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</si>
  <si>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</si>
  <si>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</si>
  <si>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</si>
  <si>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</si>
  <si>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</si>
  <si>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</si>
  <si>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</si>
  <si>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</si>
  <si>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</si>
  <si>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</si>
  <si>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</si>
  <si>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</si>
  <si>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</si>
  <si>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</si>
  <si>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</si>
  <si>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</si>
  <si>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</si>
  <si>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</si>
  <si>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</si>
  <si>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</si>
  <si>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</si>
  <si>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</si>
  <si>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</si>
  <si>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</si>
  <si>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</si>
  <si>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</si>
  <si>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</si>
  <si>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</si>
  <si>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</si>
  <si>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</si>
  <si>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</si>
  <si>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</si>
  <si>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</si>
  <si>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</si>
  <si>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</si>
  <si>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</si>
  <si>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</si>
  <si>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</si>
  <si>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</si>
  <si>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</si>
  <si>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</si>
  <si>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</si>
  <si>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</si>
  <si>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</si>
  <si>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</si>
  <si>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</si>
  <si>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</si>
  <si>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</si>
  <si>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</si>
  <si>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</si>
  <si>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</si>
  <si>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</si>
  <si>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</si>
  <si>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</si>
  <si>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</si>
  <si>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</si>
  <si>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</si>
  <si>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</si>
  <si>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</si>
  <si>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</si>
  <si>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</si>
  <si>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</si>
  <si>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</si>
  <si>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</si>
  <si>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</si>
  <si>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</si>
  <si>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</si>
  <si>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</si>
  <si>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</si>
  <si>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</si>
  <si>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</si>
  <si>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</si>
  <si>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</si>
  <si>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</si>
  <si>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</si>
  <si>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</si>
  <si>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</si>
  <si>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</si>
  <si>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</si>
  <si>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</si>
  <si>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</si>
  <si>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</si>
  <si>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</si>
  <si>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</si>
  <si>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</si>
  <si>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</si>
  <si>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</si>
  <si>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</si>
  <si>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</si>
  <si>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</si>
  <si>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</si>
  <si>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</si>
  <si>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</si>
  <si>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</si>
  <si>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</si>
  <si>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</si>
  <si>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</si>
  <si>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</si>
  <si>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</si>
  <si>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</si>
  <si>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</si>
  <si>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</si>
  <si>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</si>
  <si>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</si>
  <si>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</si>
  <si>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</si>
  <si>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</si>
  <si>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</si>
  <si>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</si>
  <si>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</si>
  <si>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</si>
  <si>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</si>
  <si>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</si>
  <si>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</si>
  <si>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</si>
  <si>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</si>
  <si>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</si>
  <si>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</si>
  <si>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</si>
  <si>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</si>
  <si>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</si>
  <si>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</si>
  <si>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</si>
  <si>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</si>
  <si>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</si>
  <si>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</si>
  <si>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</si>
  <si>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</si>
  <si>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</si>
  <si>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</si>
  <si>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</si>
  <si>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</si>
  <si>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</si>
  <si>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</si>
  <si>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</si>
  <si>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</si>
  <si>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</si>
  <si>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</si>
  <si>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</si>
  <si>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</si>
  <si>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</si>
  <si>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</si>
  <si>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</si>
  <si>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</si>
  <si>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</si>
  <si>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</si>
  <si>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</si>
  <si>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</si>
  <si>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</si>
  <si>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</si>
  <si>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</si>
  <si>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</si>
  <si>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</si>
  <si>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</si>
  <si>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</si>
  <si>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</si>
  <si>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</si>
  <si>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</si>
  <si>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</si>
  <si>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</si>
  <si>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</si>
  <si>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</si>
  <si>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</si>
  <si>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</si>
  <si>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</si>
  <si>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</si>
  <si>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</si>
  <si>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</si>
  <si>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</si>
  <si>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</si>
  <si>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</si>
  <si>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</si>
  <si>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</si>
  <si>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</si>
  <si>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</si>
  <si>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</si>
  <si>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</si>
  <si>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</si>
  <si>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</si>
  <si>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</si>
  <si>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</si>
  <si>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</si>
  <si>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</si>
  <si>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</si>
  <si>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</si>
  <si>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</si>
  <si>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</si>
  <si>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</si>
  <si>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</si>
  <si>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</si>
  <si>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</si>
  <si>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</si>
  <si>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</si>
  <si>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</si>
  <si>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</si>
  <si>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</si>
  <si>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</si>
  <si>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</si>
  <si>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</si>
  <si>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</si>
  <si>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</si>
  <si>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</si>
  <si>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</si>
  <si>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</si>
  <si>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</si>
  <si>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</si>
  <si>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</si>
  <si>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</si>
  <si>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</si>
  <si>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</si>
  <si>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</si>
  <si>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</si>
  <si>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</si>
  <si>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</si>
  <si>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</si>
  <si>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</si>
  <si>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</si>
  <si>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</si>
  <si>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</si>
  <si>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</si>
  <si>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</si>
  <si>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</si>
  <si>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</si>
  <si>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</si>
  <si>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</si>
  <si>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</si>
  <si>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</si>
  <si>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</si>
  <si>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</si>
  <si>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</si>
  <si>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</si>
  <si>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</si>
  <si>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</si>
  <si>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</si>
  <si>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</si>
  <si>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</si>
  <si>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</si>
  <si>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</si>
  <si>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</si>
  <si>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</si>
  <si>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</si>
  <si>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</si>
  <si>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</si>
  <si>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</si>
  <si>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</si>
  <si>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</si>
  <si>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</si>
  <si>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</si>
  <si>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</si>
  <si>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</si>
  <si>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</si>
  <si>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</si>
  <si>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</si>
  <si>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</si>
  <si>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</si>
  <si>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</si>
  <si>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</si>
  <si>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</si>
  <si>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</si>
  <si>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</si>
  <si>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</si>
  <si>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</si>
  <si>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</si>
  <si>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</si>
  <si>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</si>
  <si>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</si>
  <si>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</si>
  <si>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</si>
  <si>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</si>
  <si>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</si>
  <si>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</si>
  <si>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</si>
  <si>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</si>
  <si>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</si>
  <si>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</si>
  <si>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</si>
  <si>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</si>
  <si>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</si>
  <si>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</si>
  <si>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</si>
  <si>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</si>
  <si>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</si>
  <si>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</si>
  <si>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</si>
  <si>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</si>
  <si>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</si>
  <si>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</si>
  <si>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</si>
  <si>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</si>
  <si>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</si>
  <si>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</si>
  <si>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</si>
  <si>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</si>
  <si>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</si>
  <si>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</si>
  <si>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</si>
  <si>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</si>
  <si>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</si>
  <si>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</si>
  <si>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</si>
  <si>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</si>
  <si>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</si>
  <si>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</si>
  <si>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</si>
  <si>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</si>
  <si>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</si>
  <si>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</si>
  <si>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</si>
  <si>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</si>
  <si>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</si>
  <si>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</si>
  <si>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</si>
  <si>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</si>
  <si>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</si>
  <si>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</si>
  <si>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</si>
  <si>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</si>
  <si>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</si>
  <si>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</si>
  <si>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</si>
  <si>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</si>
  <si>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</si>
  <si>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</si>
  <si>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</si>
  <si>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</si>
  <si>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</si>
  <si>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</si>
  <si>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</si>
  <si>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</si>
  <si>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</si>
  <si>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</si>
  <si>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</si>
  <si>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</si>
  <si>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</si>
  <si>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</si>
  <si>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</si>
  <si>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</si>
  <si>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</si>
  <si>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</si>
  <si>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</si>
  <si>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</si>
  <si>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</si>
  <si>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</si>
  <si>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</si>
  <si>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</si>
  <si>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</si>
  <si>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</si>
  <si>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</si>
  <si>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</si>
  <si>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</si>
  <si>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</si>
  <si>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</si>
  <si>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</si>
  <si>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</si>
  <si>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</si>
  <si>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</si>
  <si>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</si>
  <si>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</si>
  <si>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</si>
  <si>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</si>
  <si>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</si>
  <si>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</si>
  <si>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</si>
  <si>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</si>
  <si>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</si>
  <si>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</si>
  <si>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</si>
  <si>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</si>
  <si>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</si>
  <si>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</si>
  <si>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</si>
  <si>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</si>
  <si>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</si>
  <si>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</si>
  <si>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</si>
  <si>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</si>
  <si>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</si>
  <si>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</si>
  <si>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</si>
  <si>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</si>
  <si>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</si>
  <si>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</si>
  <si>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</si>
  <si>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</si>
  <si>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</si>
  <si>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</si>
  <si>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</si>
  <si>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</si>
  <si>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</si>
  <si>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</si>
  <si>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</si>
  <si>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</si>
  <si>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</si>
  <si>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</si>
  <si>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</si>
  <si>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</si>
  <si>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</si>
  <si>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</si>
  <si>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</si>
  <si>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</si>
  <si>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</si>
  <si>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</si>
  <si>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</si>
  <si>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</si>
  <si>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</si>
  <si>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</si>
  <si>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</si>
  <si>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</si>
  <si>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</si>
  <si>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</si>
  <si>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</si>
  <si>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</si>
  <si>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</si>
  <si>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</si>
  <si>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</si>
  <si>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</si>
  <si>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</si>
  <si>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</si>
  <si>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</si>
  <si>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</si>
  <si>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</si>
  <si>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</si>
  <si>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</si>
  <si>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</si>
  <si>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</si>
  <si>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</si>
  <si>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</si>
  <si>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</si>
  <si>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</si>
  <si>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</si>
  <si>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</si>
  <si>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</si>
  <si>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</si>
  <si>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</si>
  <si>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</si>
  <si>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</si>
  <si>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</si>
  <si>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</si>
  <si>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</si>
  <si>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</si>
  <si>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</si>
  <si>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</si>
  <si>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</si>
  <si>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</si>
  <si>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</si>
  <si>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</si>
  <si>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</si>
  <si>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</si>
  <si>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</si>
  <si>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</si>
  <si>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</si>
  <si>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</si>
  <si>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</si>
  <si>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</si>
  <si>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</si>
  <si>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</si>
  <si>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</si>
  <si>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</si>
  <si>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</si>
  <si>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</si>
  <si>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</si>
  <si>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</si>
  <si>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</si>
  <si>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</si>
  <si>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</si>
  <si>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</si>
  <si>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</si>
  <si>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</si>
  <si>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</si>
  <si>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</si>
  <si>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</si>
  <si>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</si>
  <si>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</si>
  <si>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</si>
  <si>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</si>
  <si>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</si>
  <si>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</si>
  <si>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</si>
  <si>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</si>
  <si>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</si>
  <si>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</si>
  <si>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</si>
  <si>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</si>
  <si>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</si>
  <si>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</si>
  <si>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</si>
  <si>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</si>
  <si>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</si>
  <si>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</si>
  <si>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</si>
  <si>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</si>
  <si>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</si>
  <si>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</si>
  <si>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</si>
  <si>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</si>
  <si>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</si>
  <si>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</si>
  <si>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</si>
  <si>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</si>
  <si>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</si>
  <si>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</si>
  <si>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</si>
  <si>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</si>
  <si>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</si>
  <si>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</si>
  <si>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</si>
  <si>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</si>
  <si>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</si>
  <si>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</si>
  <si>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</si>
  <si>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</si>
  <si>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</si>
  <si>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</si>
  <si>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</si>
  <si>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</si>
  <si>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</si>
  <si>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</si>
  <si>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</si>
  <si>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</si>
  <si>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</si>
  <si>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</si>
  <si>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</si>
  <si>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</si>
  <si>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</si>
  <si>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</si>
  <si>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</si>
  <si>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</si>
  <si>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</si>
  <si>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</si>
  <si>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</si>
  <si>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</si>
  <si>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</si>
  <si>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</si>
  <si>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</si>
  <si>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</si>
  <si>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</si>
  <si>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</si>
  <si>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</si>
  <si>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</si>
  <si>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</si>
  <si>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</si>
  <si>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</si>
  <si>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</si>
  <si>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</si>
  <si>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</si>
  <si>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</si>
  <si>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</si>
  <si>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</si>
  <si>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</si>
  <si>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</si>
  <si>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</si>
  <si>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</si>
  <si>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</si>
  <si>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</si>
  <si>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</si>
  <si>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</si>
  <si>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</si>
  <si>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</si>
  <si>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</si>
  <si>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</si>
  <si>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</si>
  <si>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</si>
  <si>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</si>
  <si>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</si>
  <si>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</si>
  <si>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</si>
  <si>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</si>
  <si>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</si>
  <si>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</si>
  <si>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</si>
  <si>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</si>
  <si>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</si>
  <si>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</si>
  <si>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</si>
  <si>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</si>
  <si>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</si>
  <si>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</si>
  <si>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</si>
  <si>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</si>
  <si>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</si>
  <si>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</si>
  <si>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</si>
  <si>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</si>
  <si>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</si>
  <si>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</si>
  <si>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</si>
  <si>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</si>
  <si>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</si>
  <si>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</si>
  <si>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</si>
  <si>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</si>
  <si>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</si>
  <si>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</si>
  <si>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</si>
  <si>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</si>
  <si>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</si>
  <si>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</si>
  <si>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</si>
  <si>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</si>
  <si>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</si>
  <si>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</si>
  <si>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</si>
  <si>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</si>
  <si>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</si>
  <si>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</si>
  <si>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</si>
  <si>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</si>
  <si>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</si>
  <si>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</si>
  <si>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</si>
  <si>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</si>
  <si>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</si>
  <si>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</si>
  <si>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</si>
  <si>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</si>
  <si>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</si>
  <si>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</si>
  <si>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</si>
  <si>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</si>
  <si>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</si>
  <si>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</si>
  <si>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</si>
  <si>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</si>
  <si>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</si>
  <si>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</si>
  <si>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</si>
  <si>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</si>
  <si>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</si>
  <si>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</si>
  <si>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</si>
  <si>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</si>
  <si>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</si>
  <si>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</si>
  <si>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</si>
  <si>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</si>
  <si>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</si>
  <si>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</si>
  <si>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</si>
  <si>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</si>
  <si>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</si>
  <si>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</si>
  <si>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</si>
  <si>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</si>
  <si>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</si>
  <si>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</si>
  <si>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</si>
  <si>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</si>
  <si>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</si>
  <si>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</si>
  <si>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</si>
  <si>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</si>
  <si>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</si>
  <si>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</si>
  <si>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</si>
  <si>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</si>
  <si>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</si>
  <si>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</si>
  <si>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</si>
  <si>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</si>
  <si>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</si>
  <si>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</si>
  <si>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</si>
  <si>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</si>
  <si>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</si>
  <si>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</si>
  <si>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</si>
  <si>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</si>
  <si>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</si>
  <si>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</si>
  <si>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</si>
  <si>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</si>
  <si>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</si>
  <si>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</si>
  <si>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</si>
  <si>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</si>
  <si>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</si>
  <si>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</si>
  <si>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</si>
  <si>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</si>
  <si>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</si>
  <si>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</si>
  <si>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</si>
  <si>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</si>
  <si>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</si>
  <si>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</si>
  <si>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</si>
  <si>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</si>
  <si>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</si>
  <si>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</si>
  <si>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</si>
  <si>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</si>
  <si>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</si>
  <si>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</si>
  <si>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</si>
  <si>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</si>
  <si>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</si>
  <si>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</si>
  <si>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</si>
  <si>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</si>
  <si>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</si>
  <si>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</si>
  <si>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</si>
  <si>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</si>
  <si>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</si>
  <si>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</si>
  <si>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</si>
  <si>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</si>
  <si>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</si>
  <si>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</si>
  <si>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</si>
  <si>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</si>
  <si>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</si>
  <si>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</si>
  <si>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</si>
  <si>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</si>
  <si>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</si>
  <si>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</si>
  <si>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</si>
  <si>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</si>
  <si>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</si>
  <si>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</si>
  <si>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</si>
  <si>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</si>
  <si>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</si>
  <si>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</si>
  <si>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</si>
  <si>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</si>
  <si>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</si>
  <si>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</si>
  <si>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</si>
  <si>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</si>
  <si>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</si>
  <si>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</si>
  <si>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</si>
  <si>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</si>
  <si>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</si>
  <si>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</si>
  <si>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</si>
  <si>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</si>
  <si>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</si>
  <si>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</si>
  <si>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</si>
  <si>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</si>
  <si>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</si>
  <si>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</si>
  <si>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</si>
  <si>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</si>
  <si>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</si>
  <si>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</si>
  <si>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</si>
  <si>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</si>
  <si>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</si>
  <si>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</si>
  <si>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</si>
  <si>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</si>
  <si>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</si>
  <si>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</si>
  <si>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</si>
  <si>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</si>
  <si>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</si>
  <si>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</si>
  <si>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</si>
  <si>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</si>
  <si>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</si>
  <si>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</si>
  <si>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</si>
  <si>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</si>
  <si>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</si>
  <si>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</si>
  <si>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</si>
  <si>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</si>
  <si>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</si>
  <si>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</si>
  <si>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</si>
  <si>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</si>
  <si>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</si>
  <si>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</si>
  <si>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</si>
  <si>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</si>
  <si>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</si>
  <si>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</si>
  <si>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</si>
  <si>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</si>
  <si>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</si>
  <si>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</si>
  <si>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</si>
  <si>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</si>
  <si>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</si>
  <si>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</si>
  <si>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</si>
  <si>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</si>
  <si>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</si>
  <si>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</si>
  <si>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</si>
  <si>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</si>
  <si>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</si>
  <si>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</si>
  <si>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</si>
  <si>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</si>
  <si>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</si>
  <si>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</si>
  <si>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</si>
  <si>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</si>
  <si>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</si>
  <si>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</si>
  <si>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</si>
  <si>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</si>
  <si>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</si>
  <si>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</si>
  <si>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</si>
  <si>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</si>
  <si>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</si>
  <si>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</si>
  <si>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</si>
  <si>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</si>
  <si>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</si>
  <si>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</si>
  <si>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</si>
  <si>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</si>
  <si>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</si>
  <si>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</si>
  <si>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</si>
  <si>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</si>
  <si>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</si>
  <si>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</si>
  <si>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</si>
  <si>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</si>
  <si>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</si>
  <si>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</si>
  <si>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</si>
  <si>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</si>
  <si>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</si>
  <si>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</si>
  <si>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</si>
  <si>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</si>
  <si>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</si>
  <si>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</si>
  <si>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</si>
  <si>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</si>
  <si>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</si>
  <si>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</si>
  <si>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</si>
  <si>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</si>
  <si>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</si>
  <si>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</si>
  <si>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</si>
  <si>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</si>
  <si>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</si>
  <si>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</si>
  <si>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</si>
  <si>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</si>
  <si>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</si>
  <si>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</si>
  <si>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</si>
  <si>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</si>
  <si>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</si>
  <si>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</si>
  <si>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</si>
  <si>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</si>
  <si>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</si>
  <si>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</si>
  <si>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</si>
  <si>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</si>
  <si>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</si>
  <si>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</si>
  <si>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</si>
  <si>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</si>
  <si>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</si>
  <si>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</si>
  <si>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</si>
  <si>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</si>
  <si>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</si>
  <si>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</si>
  <si>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</si>
  <si>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</si>
  <si>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</si>
  <si>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</si>
  <si>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</si>
  <si>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</si>
  <si>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</si>
  <si>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</si>
  <si>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</si>
  <si>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</si>
  <si>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</si>
  <si>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</si>
  <si>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</si>
  <si>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</si>
  <si>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</si>
  <si>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</si>
  <si>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</si>
  <si>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</si>
  <si>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</si>
  <si>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</si>
  <si>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</si>
  <si>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</si>
  <si>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</si>
  <si>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</si>
  <si>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</si>
  <si>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</si>
  <si>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</si>
  <si>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</si>
  <si>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</si>
  <si>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</si>
  <si>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</si>
  <si>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</si>
  <si>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</si>
  <si>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</si>
  <si>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</si>
  <si>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</si>
  <si>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</si>
  <si>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</si>
  <si>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</si>
  <si>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</si>
  <si>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</si>
  <si>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</si>
  <si>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</si>
  <si>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</si>
  <si>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</si>
  <si>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</si>
  <si>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</si>
  <si>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</si>
  <si>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</si>
  <si>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</si>
  <si>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</si>
  <si>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</si>
  <si>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</si>
  <si>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</si>
  <si>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</si>
  <si>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</si>
  <si>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</si>
  <si>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</si>
  <si>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</si>
  <si>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</si>
  <si>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</si>
  <si>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</si>
  <si>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</si>
  <si>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</si>
  <si>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</si>
  <si>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</si>
  <si>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</si>
  <si>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</si>
  <si>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</si>
  <si>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</si>
  <si>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</si>
  <si>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</si>
  <si>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</si>
  <si>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</si>
  <si>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</si>
  <si>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</si>
  <si>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</si>
  <si>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</si>
  <si>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</si>
  <si>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</si>
  <si>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</si>
  <si>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</si>
  <si>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</si>
  <si>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</si>
  <si>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</si>
  <si>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</si>
  <si>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</si>
  <si>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</si>
  <si>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</si>
  <si>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</si>
  <si>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</si>
  <si>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</si>
  <si>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</si>
  <si>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</si>
  <si>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</si>
  <si>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</si>
  <si>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</si>
  <si>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</si>
  <si>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</si>
  <si>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</si>
  <si>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</si>
  <si>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</si>
  <si>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</si>
  <si>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</si>
  <si>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</si>
  <si>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</si>
  <si>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</si>
  <si>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</si>
  <si>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</si>
  <si>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</si>
  <si>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</si>
  <si>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</si>
  <si>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</si>
  <si>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</si>
  <si>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</si>
  <si>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</si>
  <si>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</si>
  <si>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</si>
  <si>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</si>
  <si>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</si>
  <si>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</si>
  <si>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</si>
  <si>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</si>
  <si>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</si>
  <si>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</si>
  <si>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</si>
  <si>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</si>
  <si>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</si>
  <si>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</si>
  <si>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</si>
  <si>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</si>
  <si>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</si>
  <si>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</si>
  <si>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</si>
  <si>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</si>
  <si>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</si>
  <si>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</si>
  <si>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</si>
  <si>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</si>
  <si>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</si>
  <si>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</si>
  <si>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</si>
  <si>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</si>
  <si>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</si>
  <si>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</si>
  <si>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</si>
  <si>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</si>
  <si>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</si>
  <si>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</si>
  <si>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</si>
  <si>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</si>
  <si>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</si>
  <si>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</si>
  <si>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</si>
  <si>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</si>
  <si>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</si>
  <si>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</si>
  <si>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</si>
  <si>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</si>
  <si>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</si>
  <si>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</si>
  <si>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</si>
  <si>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</si>
  <si>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</si>
  <si>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</si>
  <si>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</si>
  <si>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</si>
  <si>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</si>
  <si>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</si>
  <si>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</si>
  <si>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</si>
  <si>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</si>
  <si>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</si>
  <si>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</si>
  <si>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</si>
  <si>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</si>
  <si>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</si>
  <si>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</si>
  <si>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</si>
  <si>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</si>
  <si>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</si>
  <si>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</si>
  <si>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</si>
  <si>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</si>
  <si>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</si>
  <si>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</si>
  <si>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</si>
  <si>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</si>
  <si>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</si>
  <si>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</si>
  <si>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</si>
  <si>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</si>
  <si>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</si>
  <si>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</si>
  <si>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</si>
  <si>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</si>
  <si>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</si>
  <si>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</si>
  <si>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</si>
  <si>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</si>
  <si>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</si>
  <si>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</si>
  <si>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</si>
  <si>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</si>
  <si>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</si>
  <si>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</si>
  <si>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</si>
  <si>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</si>
  <si>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</si>
  <si>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</si>
  <si>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</si>
  <si>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</si>
  <si>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</si>
  <si>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</si>
  <si>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</si>
  <si>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</si>
  <si>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</si>
  <si>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</si>
  <si>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</si>
  <si>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</si>
  <si>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</si>
  <si>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</si>
  <si>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</si>
  <si>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</si>
  <si>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</si>
  <si>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</si>
  <si>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</si>
  <si>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</si>
  <si>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</si>
  <si>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</si>
  <si>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</si>
  <si>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</si>
  <si>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</si>
  <si>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</si>
  <si>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</si>
  <si>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</si>
  <si>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</si>
  <si>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</si>
  <si>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</si>
  <si>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</si>
  <si>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</si>
  <si>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</si>
  <si>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</si>
  <si>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</si>
  <si>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</si>
  <si>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</si>
  <si>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</si>
  <si>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</si>
  <si>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</si>
  <si>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</si>
  <si>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</si>
  <si>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</si>
  <si>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</si>
  <si>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</si>
  <si>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</si>
  <si>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</si>
  <si>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</si>
  <si>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</si>
  <si>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</si>
  <si>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</si>
  <si>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</si>
  <si>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</si>
  <si>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</si>
  <si>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</si>
  <si>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</si>
  <si>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</si>
  <si>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</si>
  <si>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</si>
  <si>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</si>
  <si>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</si>
  <si>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</si>
  <si>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</si>
  <si>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</si>
  <si>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</si>
  <si>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</si>
  <si>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</si>
  <si>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</si>
  <si>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</si>
  <si>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</si>
  <si>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</si>
  <si>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</si>
  <si>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</si>
  <si>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</si>
  <si>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</si>
  <si>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</si>
  <si>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</si>
  <si>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</si>
  <si>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</si>
  <si>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</si>
  <si>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</si>
  <si>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</si>
  <si>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</si>
  <si>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</si>
  <si>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</si>
  <si>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</si>
  <si>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</si>
  <si>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</si>
  <si>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</si>
  <si>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</si>
  <si>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</si>
  <si>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</si>
  <si>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</si>
  <si>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</si>
  <si>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</si>
  <si>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</si>
  <si>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</si>
  <si>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</si>
  <si>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</si>
  <si>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</si>
  <si>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</si>
  <si>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</si>
  <si>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</si>
  <si>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</si>
  <si>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</si>
  <si>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</si>
  <si>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</si>
  <si>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</si>
  <si>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</si>
  <si>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</si>
  <si>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</si>
  <si>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</si>
  <si>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</si>
  <si>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</si>
  <si>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</si>
  <si>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</si>
  <si>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</si>
  <si>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</si>
  <si>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</si>
  <si>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</si>
  <si>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</si>
  <si>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</si>
  <si>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</si>
  <si>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</si>
  <si>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</si>
  <si>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</si>
  <si>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</si>
  <si>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</si>
  <si>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</si>
  <si>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</si>
  <si>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</si>
  <si>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</si>
  <si>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</si>
  <si>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</si>
  <si>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</si>
  <si>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</si>
  <si>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</si>
  <si>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</si>
  <si>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</si>
  <si>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</si>
  <si>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</si>
  <si>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</si>
  <si>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</si>
  <si>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</si>
  <si>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</si>
  <si>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</si>
  <si>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</si>
  <si>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</si>
  <si>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</si>
  <si>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</si>
  <si>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</si>
  <si>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</si>
  <si>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</si>
  <si>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</si>
  <si>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</si>
  <si>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</si>
  <si>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</si>
  <si>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</si>
  <si>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</si>
  <si>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</si>
  <si>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</si>
  <si>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</si>
  <si>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</si>
  <si>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</si>
  <si>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</si>
  <si>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</si>
  <si>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</si>
  <si>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</si>
  <si>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</si>
  <si>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</si>
  <si>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</si>
  <si>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</si>
  <si>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</si>
  <si>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</si>
  <si>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</si>
  <si>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</si>
  <si>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</si>
  <si>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</si>
  <si>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</si>
  <si>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</si>
  <si>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</si>
  <si>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</si>
  <si>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</si>
  <si>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</si>
  <si>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</si>
  <si>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</si>
  <si>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</si>
  <si>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</si>
  <si>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</si>
  <si>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</si>
  <si>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</si>
  <si>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</si>
  <si>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</si>
  <si>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</si>
  <si>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</si>
  <si>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</si>
  <si>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</si>
  <si>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</si>
  <si>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</si>
  <si>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</si>
  <si>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</si>
  <si>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</si>
  <si>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</si>
  <si>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</si>
  <si>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</si>
  <si>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</si>
  <si>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</si>
  <si>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</si>
  <si>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</si>
  <si>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</si>
  <si>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</si>
  <si>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</si>
  <si>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</si>
  <si>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</si>
  <si>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</si>
  <si>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</si>
  <si>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</si>
  <si>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</si>
  <si>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</si>
  <si>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</si>
  <si>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</si>
  <si>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</si>
  <si>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</si>
  <si>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</si>
  <si>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</si>
  <si>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</si>
  <si>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</si>
  <si>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</si>
  <si>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</si>
  <si>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</si>
  <si>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</si>
  <si>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</si>
  <si>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</si>
  <si>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</si>
  <si>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</si>
  <si>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</si>
  <si>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</si>
  <si>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</si>
  <si>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</si>
  <si>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</si>
  <si>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</si>
  <si>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</si>
  <si>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</si>
  <si>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</si>
  <si>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</si>
  <si>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</si>
  <si>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</si>
  <si>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</si>
  <si>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</si>
  <si>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</si>
  <si>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</si>
  <si>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</si>
  <si>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</si>
  <si>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</si>
  <si>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</si>
  <si>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</si>
  <si>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</si>
  <si>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</si>
  <si>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</si>
  <si>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</si>
  <si>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</si>
  <si>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</si>
  <si>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</si>
  <si>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</si>
  <si>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</si>
  <si>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</si>
  <si>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</si>
  <si>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</si>
  <si>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</si>
  <si>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</si>
  <si>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</si>
  <si>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</si>
  <si>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</si>
  <si>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</si>
  <si>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</si>
  <si>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</si>
  <si>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</si>
  <si>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</si>
  <si>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</si>
  <si>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</si>
  <si>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</si>
  <si>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</si>
  <si>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</si>
  <si>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</si>
  <si>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</si>
  <si>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</si>
  <si>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</si>
  <si>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</si>
  <si>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</si>
  <si>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</si>
  <si>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</si>
  <si>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</si>
  <si>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</si>
  <si>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</si>
  <si>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</si>
  <si>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</si>
  <si>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</si>
  <si>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</si>
  <si>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</si>
  <si>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</si>
  <si>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</si>
  <si>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</si>
  <si>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</si>
  <si>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</si>
  <si>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</si>
  <si>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</si>
  <si>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</si>
  <si>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</si>
  <si>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</si>
  <si>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</si>
  <si>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</si>
  <si>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</si>
  <si>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</si>
  <si>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</si>
  <si>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</si>
  <si>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</si>
  <si>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</si>
  <si>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</si>
  <si>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</si>
  <si>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</si>
  <si>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</si>
  <si>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</si>
  <si>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</si>
  <si>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</si>
  <si>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</si>
  <si>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</si>
  <si>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</si>
  <si>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</si>
  <si>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</si>
  <si>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</si>
  <si>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</si>
  <si>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</si>
  <si>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</si>
  <si>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</si>
  <si>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</si>
  <si>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</si>
  <si>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</si>
  <si>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</si>
  <si>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</si>
  <si>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</si>
  <si>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</si>
  <si>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</si>
  <si>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</si>
  <si>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</si>
  <si>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</si>
  <si>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</si>
  <si>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</si>
  <si>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</si>
  <si>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</si>
  <si>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</si>
  <si>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</si>
  <si>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</si>
  <si>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</si>
  <si>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</si>
  <si>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</si>
  <si>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</si>
  <si>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</si>
  <si>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</si>
  <si>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</si>
  <si>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</si>
  <si>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</si>
  <si>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</si>
  <si>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</si>
  <si>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</si>
  <si>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</si>
  <si>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</si>
  <si>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</si>
  <si>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</si>
  <si>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</si>
  <si>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</si>
  <si>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</si>
  <si>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</si>
  <si>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</si>
  <si>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</si>
  <si>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</si>
  <si>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</si>
  <si>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</si>
  <si>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</si>
  <si>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</si>
  <si>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</si>
  <si>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</si>
  <si>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</si>
  <si>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</si>
  <si>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</si>
  <si>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</si>
  <si>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</si>
  <si>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</si>
  <si>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</si>
  <si>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</si>
  <si>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</si>
  <si>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</si>
  <si>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</si>
  <si>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</si>
  <si>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</si>
  <si>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</si>
  <si>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</si>
  <si>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</si>
  <si>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</si>
  <si>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</si>
  <si>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</si>
  <si>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</si>
  <si>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</si>
  <si>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</si>
  <si>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</si>
  <si>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</si>
  <si>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</si>
  <si>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</si>
  <si>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</si>
  <si>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</si>
  <si>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</si>
  <si>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</si>
  <si>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</si>
  <si>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</si>
  <si>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</si>
  <si>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</si>
  <si>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</si>
  <si>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</si>
  <si>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</si>
  <si>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</si>
  <si>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</si>
  <si>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</si>
  <si>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</si>
  <si>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</si>
  <si>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</si>
  <si>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</si>
  <si>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</si>
  <si>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</si>
  <si>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</si>
  <si>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</si>
  <si>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</si>
  <si>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</si>
  <si>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</si>
  <si>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</si>
  <si>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</si>
  <si>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</si>
  <si>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</si>
  <si>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</si>
  <si>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</si>
  <si>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</si>
  <si>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</si>
  <si>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</si>
  <si>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</si>
  <si>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</si>
  <si>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</si>
  <si>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</si>
  <si>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</si>
  <si>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</si>
  <si>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</si>
  <si>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</si>
  <si>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</si>
  <si>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</si>
  <si>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</si>
  <si>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</si>
  <si>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</si>
  <si>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</si>
  <si>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</si>
  <si>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</si>
  <si>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</si>
  <si>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</si>
  <si>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</si>
  <si>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</si>
  <si>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</si>
  <si>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</si>
  <si>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</si>
  <si>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</si>
  <si>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</si>
  <si>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</si>
  <si>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</si>
  <si>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</si>
  <si>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</si>
  <si>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</si>
  <si>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</si>
  <si>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</si>
  <si>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</si>
  <si>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</si>
  <si>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</si>
  <si>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</si>
  <si>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</si>
  <si>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</si>
  <si>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</si>
  <si>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</si>
  <si>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</si>
  <si>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</si>
  <si>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</si>
  <si>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</si>
  <si>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</si>
  <si>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</si>
  <si>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</si>
  <si>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</si>
  <si>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</si>
  <si>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</si>
  <si>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</si>
  <si>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</si>
  <si>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</si>
  <si>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</si>
  <si>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</si>
  <si>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</si>
  <si>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</si>
  <si>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</si>
  <si>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</si>
  <si>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</si>
  <si>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</si>
  <si>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</si>
  <si>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</si>
  <si>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</si>
  <si>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</si>
  <si>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</si>
  <si>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</si>
  <si>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</si>
  <si>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</si>
  <si>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</si>
  <si>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</si>
  <si>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</si>
  <si>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</si>
  <si>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</si>
  <si>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</si>
  <si>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</si>
  <si>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</si>
  <si>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</si>
  <si>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</si>
  <si>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</si>
  <si>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</si>
  <si>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</si>
  <si>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</si>
  <si>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</si>
  <si>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</si>
  <si>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</si>
  <si>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</si>
  <si>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</si>
  <si>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</si>
  <si>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</si>
  <si>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</si>
  <si>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</si>
  <si>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</si>
  <si>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</si>
  <si>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</si>
  <si>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</si>
  <si>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</si>
  <si>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</si>
  <si>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</si>
  <si>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</si>
  <si>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</si>
  <si>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</si>
  <si>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</si>
  <si>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</si>
  <si>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</si>
  <si>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</si>
  <si>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</si>
  <si>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</si>
  <si>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</si>
  <si>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</si>
  <si>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</si>
  <si>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</si>
  <si>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</si>
  <si>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</si>
  <si>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</si>
  <si>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</si>
  <si>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</si>
  <si>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</si>
  <si>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</si>
  <si>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</si>
  <si>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</si>
  <si>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</si>
  <si>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</si>
  <si>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</si>
  <si>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</si>
  <si>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</si>
  <si>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</si>
  <si>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</si>
  <si>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</si>
  <si>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</si>
  <si>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</si>
  <si>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</si>
  <si>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</si>
  <si>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</si>
  <si>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</si>
  <si>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</si>
  <si>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</si>
  <si>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</si>
  <si>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</si>
  <si>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</si>
  <si>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</si>
  <si>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</si>
  <si>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</si>
  <si>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</si>
  <si>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</si>
  <si>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</si>
  <si>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</si>
  <si>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</si>
  <si>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</si>
  <si>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</si>
  <si>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</si>
  <si>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</si>
  <si>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</si>
  <si>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</si>
  <si>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</si>
  <si>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</si>
  <si>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</si>
  <si>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</si>
  <si>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</si>
  <si>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</si>
  <si>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</si>
  <si>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</si>
  <si>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</si>
  <si>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</si>
  <si>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</si>
  <si>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</si>
  <si>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</si>
  <si>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</si>
  <si>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</si>
  <si>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</si>
  <si>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</si>
  <si>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</si>
  <si>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</si>
  <si>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</si>
  <si>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</si>
  <si>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</si>
  <si>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</si>
  <si>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</si>
  <si>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</si>
  <si>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</si>
  <si>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</si>
  <si>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</si>
  <si>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</si>
  <si>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</si>
  <si>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</si>
  <si>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</si>
  <si>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</si>
  <si>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</si>
  <si>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</si>
  <si>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</si>
  <si>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</si>
  <si>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</si>
  <si>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</si>
  <si>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</si>
  <si>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</si>
  <si>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</si>
  <si>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</si>
  <si>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</si>
  <si>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</si>
  <si>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</si>
  <si>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</si>
  <si>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</si>
  <si>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</si>
  <si>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</si>
  <si>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</si>
  <si>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</si>
  <si>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</si>
  <si>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</si>
  <si>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</si>
  <si>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</si>
  <si>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</si>
  <si>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</si>
  <si>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</si>
  <si>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</si>
  <si>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</si>
  <si>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</si>
  <si>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</si>
  <si>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</si>
  <si>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</si>
  <si>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</si>
  <si>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</si>
  <si>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</si>
  <si>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</si>
  <si>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</si>
  <si>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</si>
  <si>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</si>
  <si>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</si>
  <si>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</si>
  <si>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</si>
  <si>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</si>
  <si>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</si>
  <si>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</si>
  <si>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</si>
  <si>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</si>
  <si>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</si>
  <si>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</si>
  <si>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</si>
  <si>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</si>
  <si>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</si>
  <si>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</si>
  <si>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</si>
  <si>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</si>
  <si>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</si>
  <si>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</si>
  <si>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</si>
  <si>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</si>
  <si>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</si>
  <si>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</si>
  <si>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</si>
  <si>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</si>
  <si>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</si>
  <si>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</si>
  <si>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</si>
  <si>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</si>
  <si>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</si>
  <si>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</si>
  <si>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</si>
  <si>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</si>
  <si>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</si>
  <si>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</si>
  <si>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</si>
  <si>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</si>
  <si>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</si>
  <si>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</si>
  <si>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</si>
  <si>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</si>
  <si>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</si>
  <si>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</si>
  <si>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</si>
  <si>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</si>
  <si>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</si>
  <si>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</si>
  <si>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</si>
  <si>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</si>
  <si>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</si>
  <si>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</si>
  <si>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</si>
  <si>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</si>
  <si>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</si>
  <si>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</si>
  <si>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</si>
  <si>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</si>
  <si>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</si>
  <si>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</si>
  <si>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</si>
  <si>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</si>
  <si>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</si>
  <si>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</si>
  <si>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</si>
  <si>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</si>
  <si>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</si>
  <si>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</si>
  <si>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</si>
  <si>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</si>
  <si>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</si>
  <si>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</si>
  <si>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</si>
  <si>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</si>
  <si>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</si>
  <si>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</si>
  <si>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</si>
  <si>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</si>
  <si>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</si>
  <si>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</si>
  <si>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</si>
  <si>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</si>
  <si>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</si>
  <si>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</si>
  <si>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</si>
  <si>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</si>
  <si>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</si>
  <si>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</si>
  <si>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</si>
  <si>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</si>
  <si>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</si>
  <si>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</si>
  <si>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</si>
  <si>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</si>
  <si>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</si>
  <si>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</si>
  <si>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</si>
  <si>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</si>
  <si>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</si>
  <si>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</si>
  <si>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</si>
  <si>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</si>
  <si>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</si>
  <si>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</si>
  <si>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</si>
  <si>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</si>
  <si>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</si>
  <si>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</si>
  <si>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</si>
  <si>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</si>
  <si>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</si>
  <si>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</si>
  <si>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</si>
  <si>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</si>
  <si>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</si>
  <si>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</si>
  <si>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</si>
  <si>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</si>
  <si>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</si>
  <si>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</si>
  <si>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</si>
  <si>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</si>
  <si>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</si>
  <si>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</si>
  <si>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</si>
  <si>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</si>
  <si>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</si>
  <si>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</si>
  <si>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</si>
  <si>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</si>
  <si>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</si>
  <si>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</si>
  <si>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</si>
  <si>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</si>
  <si>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</si>
  <si>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</si>
  <si>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</si>
  <si>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</si>
  <si>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</si>
  <si>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</si>
  <si>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</si>
  <si>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</si>
  <si>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</si>
  <si>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</si>
  <si>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</si>
  <si>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</si>
  <si>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</si>
  <si>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</si>
  <si>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</si>
  <si>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</si>
  <si>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</si>
  <si>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</si>
  <si>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</si>
  <si>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</si>
  <si>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</si>
  <si>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</si>
  <si>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</si>
  <si>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</si>
  <si>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</si>
  <si>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</si>
  <si>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</si>
  <si>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</si>
  <si>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</si>
  <si>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</si>
  <si>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</si>
  <si>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</si>
  <si>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</si>
  <si>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</si>
  <si>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</si>
  <si>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</si>
  <si>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</si>
  <si>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</si>
  <si>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</si>
  <si>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</si>
  <si>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</si>
  <si>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</si>
  <si>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</si>
  <si>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</si>
  <si>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</si>
  <si>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</si>
  <si>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</si>
  <si>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</si>
  <si>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</si>
  <si>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</si>
  <si>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</si>
  <si>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</si>
  <si>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</si>
  <si>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</si>
  <si>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</si>
  <si>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</si>
  <si>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</si>
  <si>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</si>
  <si>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</si>
  <si>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</si>
  <si>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</si>
  <si>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</si>
  <si>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</si>
  <si>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</si>
  <si>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</si>
  <si>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</si>
  <si>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</si>
  <si>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</si>
  <si>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</si>
  <si>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</si>
  <si>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</si>
  <si>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</si>
  <si>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</si>
  <si>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</si>
  <si>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</si>
  <si>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</si>
  <si>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</si>
  <si>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</si>
  <si>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</si>
  <si>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</si>
  <si>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</si>
  <si>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</si>
  <si>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</si>
  <si>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</si>
  <si>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</si>
  <si>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</si>
  <si>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</si>
  <si>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</si>
  <si>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</si>
  <si>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</si>
  <si>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</si>
  <si>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</si>
  <si>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</si>
  <si>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</si>
  <si>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</si>
  <si>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</si>
  <si>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</si>
  <si>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</si>
  <si>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</si>
  <si>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</si>
  <si>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</si>
  <si>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</si>
  <si>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</si>
  <si>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</si>
  <si>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</si>
  <si>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</si>
  <si>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</si>
  <si>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</si>
  <si>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</si>
  <si>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</si>
  <si>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</si>
  <si>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</si>
  <si>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</si>
  <si>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</si>
  <si>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</si>
  <si>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</si>
  <si>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</si>
  <si>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</si>
  <si>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</si>
  <si>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</si>
  <si>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</si>
  <si>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</si>
  <si>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</si>
  <si>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</si>
  <si>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</si>
  <si>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</si>
  <si>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</si>
  <si>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</si>
  <si>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</si>
  <si>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</si>
  <si>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</si>
  <si>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</si>
  <si>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</si>
  <si>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</si>
  <si>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</si>
  <si>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</si>
  <si>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</si>
  <si>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</si>
  <si>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</si>
  <si>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</si>
  <si>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</si>
  <si>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</si>
  <si>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</si>
  <si>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</si>
  <si>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</si>
  <si>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</si>
  <si>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</si>
  <si>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</si>
  <si>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</si>
  <si>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</si>
  <si>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</si>
  <si>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</si>
  <si>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</si>
  <si>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</si>
  <si>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</si>
  <si>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</si>
  <si>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</si>
  <si>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</si>
  <si>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</si>
  <si>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</si>
  <si>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</si>
  <si>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</si>
  <si>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</si>
  <si>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</si>
  <si>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</si>
  <si>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</si>
  <si>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</si>
  <si>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</si>
  <si>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</si>
  <si>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</si>
  <si>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</si>
  <si>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</si>
  <si>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</si>
  <si>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</si>
  <si>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</si>
  <si>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</si>
  <si>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</si>
  <si>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</si>
  <si>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</si>
  <si>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</si>
  <si>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</si>
  <si>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</si>
  <si>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</si>
  <si>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</si>
  <si>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</si>
  <si>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</si>
  <si>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</si>
  <si>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</si>
  <si>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</si>
  <si>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</si>
  <si>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</si>
  <si>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</si>
  <si>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</si>
  <si>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</si>
  <si>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</si>
  <si>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</si>
  <si>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</si>
  <si>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</si>
  <si>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</si>
  <si>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</si>
  <si>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</si>
  <si>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</si>
  <si>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</si>
  <si>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</si>
  <si>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</si>
  <si>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</si>
  <si>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</si>
  <si>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</si>
  <si>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</si>
  <si>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</si>
  <si>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</si>
  <si>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</si>
  <si>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</si>
  <si>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</si>
  <si>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</si>
  <si>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</si>
  <si>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</si>
  <si>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</si>
  <si>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</si>
  <si>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</si>
  <si>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</si>
  <si>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</si>
  <si>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</si>
  <si>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</si>
  <si>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</si>
  <si>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</si>
  <si>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</si>
  <si>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</si>
  <si>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</si>
  <si>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</si>
  <si>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</si>
  <si>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</si>
  <si>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</si>
  <si>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</si>
  <si>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</si>
  <si>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</si>
  <si>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</si>
  <si>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</si>
  <si>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</si>
  <si>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</si>
  <si>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</si>
  <si>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</si>
  <si>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</si>
  <si>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</si>
  <si>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</si>
  <si>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</si>
  <si>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</si>
  <si>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</si>
  <si>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</si>
  <si>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</si>
  <si>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</si>
  <si>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</si>
  <si>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</si>
  <si>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</si>
  <si>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</si>
  <si>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</si>
  <si>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</si>
  <si>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</si>
  <si>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</si>
  <si>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</si>
  <si>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</si>
  <si>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</si>
  <si>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</si>
  <si>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</si>
  <si>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</si>
  <si>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</si>
  <si>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</si>
  <si>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</si>
  <si>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</si>
  <si>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</si>
  <si>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</si>
  <si>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</si>
  <si>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</si>
  <si>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</si>
  <si>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</si>
  <si>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</si>
  <si>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</si>
  <si>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</si>
  <si>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</si>
  <si>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</si>
  <si>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</si>
  <si>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</si>
  <si>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</si>
  <si>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</si>
  <si>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</si>
  <si>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</si>
  <si>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</si>
  <si>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</si>
  <si>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</si>
  <si>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</si>
  <si>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</si>
  <si>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</si>
  <si>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</si>
  <si>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</si>
  <si>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</si>
  <si>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</si>
  <si>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</si>
  <si>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</si>
  <si>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</si>
  <si>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</si>
  <si>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</si>
  <si>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</si>
  <si>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</si>
  <si>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</si>
  <si>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</si>
  <si>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</si>
  <si>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</si>
  <si>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</si>
  <si>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</si>
  <si>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</si>
  <si>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</si>
  <si>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</si>
  <si>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</si>
  <si>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</si>
  <si>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</si>
  <si>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</si>
  <si>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</si>
  <si>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</si>
  <si>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</si>
  <si>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</si>
  <si>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</si>
  <si>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</si>
  <si>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</si>
  <si>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</si>
  <si>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</si>
  <si>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</si>
  <si>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</si>
  <si>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</si>
  <si>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</si>
  <si>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</si>
  <si>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</si>
  <si>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</si>
  <si>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</si>
  <si>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</si>
  <si>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</si>
  <si>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</si>
  <si>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</si>
  <si>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</si>
  <si>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</si>
  <si>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</si>
  <si>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</si>
  <si>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</si>
  <si>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</si>
  <si>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</si>
  <si>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</si>
  <si>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</si>
  <si>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</si>
  <si>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</si>
  <si>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</si>
  <si>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</si>
  <si>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</si>
  <si>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</si>
  <si>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</si>
  <si>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</si>
  <si>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</si>
  <si>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</si>
  <si>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</si>
  <si>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</si>
  <si>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</si>
  <si>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</si>
  <si>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</si>
  <si>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</si>
  <si>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</si>
  <si>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</si>
  <si>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</si>
  <si>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</si>
  <si>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</si>
  <si>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</si>
  <si>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</si>
  <si>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</si>
  <si>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</si>
  <si>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</si>
  <si>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</si>
  <si>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</si>
  <si>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</si>
  <si>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</si>
  <si>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</si>
  <si>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</si>
  <si>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</si>
  <si>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</si>
  <si>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</si>
  <si>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</si>
  <si>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</si>
  <si>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</si>
  <si>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</si>
  <si>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</si>
  <si>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</si>
  <si>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</si>
  <si>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</si>
  <si>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</si>
  <si>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</si>
  <si>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</si>
  <si>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</si>
  <si>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</si>
  <si>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</si>
  <si>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</si>
  <si>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</si>
  <si>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</si>
  <si>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</si>
  <si>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</si>
  <si>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</si>
  <si>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</si>
  <si>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</si>
  <si>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</si>
  <si>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</si>
  <si>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</si>
  <si>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</si>
  <si>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</si>
  <si>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</si>
  <si>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</si>
  <si>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</si>
  <si>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</si>
  <si>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</si>
  <si>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</si>
  <si>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</si>
  <si>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</si>
  <si>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</si>
  <si>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</si>
  <si>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</si>
  <si>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</si>
  <si>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</si>
  <si>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</si>
  <si>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</si>
  <si>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</si>
  <si>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</si>
  <si>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</si>
  <si>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</si>
  <si>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</si>
  <si>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</si>
  <si>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</si>
  <si>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</si>
  <si>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</si>
  <si>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</si>
  <si>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</si>
  <si>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</si>
  <si>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</si>
  <si>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</si>
  <si>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</si>
  <si>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</si>
  <si>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</si>
  <si>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</si>
  <si>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</si>
  <si>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</si>
  <si>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</si>
  <si>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</si>
  <si>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</si>
  <si>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</si>
  <si>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</si>
  <si>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</si>
  <si>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</si>
  <si>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</si>
  <si>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</si>
  <si>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</si>
  <si>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</si>
  <si>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</si>
  <si>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</si>
  <si>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</si>
  <si>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</si>
  <si>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</si>
  <si>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</si>
  <si>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</si>
  <si>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</si>
  <si>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</si>
  <si>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</si>
  <si>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</si>
  <si>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</si>
  <si>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</si>
  <si>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</si>
  <si>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</si>
  <si>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</si>
  <si>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</si>
  <si>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</si>
  <si>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</si>
  <si>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</si>
  <si>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</si>
  <si>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</si>
  <si>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</si>
  <si>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</si>
  <si>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</si>
  <si>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</si>
  <si>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</si>
  <si>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</si>
  <si>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</si>
  <si>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</si>
  <si>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</si>
  <si>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</si>
  <si>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</si>
  <si>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</si>
  <si>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</si>
  <si>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</si>
  <si>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</si>
  <si>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</si>
  <si>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</si>
  <si>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</si>
  <si>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</si>
  <si>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</si>
  <si>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</si>
  <si>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</si>
  <si>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</si>
  <si>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</si>
  <si>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</si>
  <si>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</si>
  <si>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</si>
  <si>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</si>
  <si>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</si>
  <si>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</si>
  <si>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</si>
  <si>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</si>
  <si>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</si>
  <si>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</si>
  <si>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</si>
  <si>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</si>
  <si>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</si>
  <si>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</si>
  <si>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</si>
  <si>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</si>
  <si>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</si>
  <si>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</si>
  <si>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</si>
  <si>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</si>
  <si>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</si>
  <si>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</si>
  <si>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</si>
  <si>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</si>
  <si>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</si>
  <si>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</si>
  <si>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</si>
  <si>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</si>
  <si>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</si>
  <si>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</si>
  <si>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</si>
  <si>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</si>
  <si>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</si>
  <si>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</si>
  <si>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</si>
  <si>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</si>
  <si>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</si>
  <si>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</si>
  <si>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</si>
  <si>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</si>
  <si>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</si>
  <si>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</si>
  <si>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</si>
  <si>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</si>
  <si>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</si>
  <si>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</si>
  <si>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</si>
  <si>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</si>
  <si>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</si>
  <si>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</si>
  <si>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</si>
  <si>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</si>
  <si>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</si>
  <si>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</si>
  <si>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</si>
  <si>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</si>
  <si>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</si>
  <si>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</si>
  <si>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</si>
  <si>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</si>
  <si>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</si>
  <si>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</si>
  <si>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</si>
  <si>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</si>
  <si>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</si>
  <si>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</si>
  <si>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</si>
  <si>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</si>
  <si>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</si>
  <si>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</si>
  <si>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</si>
  <si>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</si>
  <si>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</si>
  <si>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</si>
  <si>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</si>
  <si>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</si>
  <si>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</si>
  <si>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</si>
  <si>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</si>
  <si>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</si>
  <si>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</si>
  <si>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</si>
  <si>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</si>
  <si>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</si>
  <si>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</si>
  <si>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</si>
  <si>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</si>
  <si>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</si>
  <si>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</si>
  <si>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</si>
  <si>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</si>
  <si>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</si>
  <si>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</si>
  <si>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</si>
  <si>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</si>
  <si>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</si>
  <si>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</si>
  <si>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PCM-20251106-00000657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</si>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</sst>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304.45766122685018</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1.0029737268487224</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45967.406087152776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45967.406087152776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45967.406087152776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45967.406087152776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45967.406087152776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45967.406087152776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45967.406087152776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45967.406087152776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45967.406087152776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45967.406087152776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45967.406087152776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45967.406087152776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45967.406087152776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45967.406087152776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45967.406087152776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45967.406087152776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45967.406087152776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45967.406087152776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45967.406087152776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45967.406087152776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45967.406087152776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45967.406087152776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45967.406087152776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45967.406087152776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45967.406087152776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45967.406087152776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45967.406087152776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45967.406087152776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45967.406087152776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45967.406087152776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45967.406087152776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45967.406087152776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45967.406087152776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45967.406087152776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45967.406087152776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45967.406087152776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45967.406087152776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45967.406087152776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45967.406087152776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45967.406087152776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45967.406087152776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45967.406087152776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45967.406087152776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45967.406087152776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45967.406087152776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45967.406087152776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45967.406087152776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45967.406087152776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45967.406087152776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45967.406087152776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45967.406087152776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45967.406087152776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45967.406087152776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45967.406087152776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45967.406087152776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45967.406087152776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45967.406087152776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45967.406087152776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45967.406087152776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45967.406087152776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45967.406087152776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45967.406087152776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45967.406087152776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45967.406087152776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45967.406087152776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45967.406087152776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45967.406087152776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45967.406087152776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45967.406087152776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45967.406087152776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45967.406087152776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45967.406087152776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45967.406087152776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45967.406087152776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45967.406087152776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45967.406087152776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45967.406087152776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45967.406087152776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45967.406087152776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45967.406087152776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45967.406087152776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45967.406087152776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45967.406087152776</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45967.406087152776</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45967.406087152776</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C9AFD3BC-6886-4554-8882-577A9A2F496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142.40624918981484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45967.406087152776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20008</v>
      </c>
      <c r="E5" s="103"/>
      <c r="F5" s="104"/>
      <c r="G5" s="105">
        <f ca="1">IFERROR(NOW()-F5,"-")</f>
        <v>45967.406087152776</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45967.406087152776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45967.406087152776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45967.406087152776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45967.406087152776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45967.406087152776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45967.406087152776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45967.406087152776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45967.406087152776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45967.406087152776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45967.406087152776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45967.406087152776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45967.406087152776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45967.406087152776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45967.406087152776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45967.406087152776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45967.406087152776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45967.406087152776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45967.406087152776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45967.406087152776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45967.406087152776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45967.406087152776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45967.406087152776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45967.406087152776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45967.406087152776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45967.406087152776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45967.406087152776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45967.406087152776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45967.406087152776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45967.406087152776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45967.406087152776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45967.406087152776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45967.406087152776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45967.406087152776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45967.406087152776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45967.406087152776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45967.406087152776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45967.406087152776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45967.406087152776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45967.406087152776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45967.406087152776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45967.406087152776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45967.406087152776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45967.406087152776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45967.406087152776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45967.406087152776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45967.406087152776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45967.406087152776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45967.406087152776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45967.406087152776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45967.406087152776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45967.406087152776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45967.406087152776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45967.406087152776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45967.406087152776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45967.406087152776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45967.406087152776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45967.406087152776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45967.406087152776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45967.406087152776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45967.406087152776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45967.406087152776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45967.406087152776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45967.406087152776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45967.406087152776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45967.406087152776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45967.406087152776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45967.406087152776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45967.406087152776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45967.406087152776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45967.406087152776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45967.406087152776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45967.406087152776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45967.406087152776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45967.406087152776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45967.406087152776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45967.406087152776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45967.406087152776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45967.406087152776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45967.406087152776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45967.406087152776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45967.406087152776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45967.406087152776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45967.406087152776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45967.406087152776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45967.406087152776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45967.406087152776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45967.406087152776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45967.406087152776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45967.406087152776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45967.406087152776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45967.406087152776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45967.406087152776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45967.406087152776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45967.406087152776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45967.406087152776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45967.406087152776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45967.406087152776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45967.406087152776</v>
      </c>
      <c r="H13" s="22" t="s">
        <v>39107</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45967.406087152776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45967.406087152776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45967.406087152776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45967.406087152776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45967.406087152776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45967.406087152776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45967.406087152776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45967.406087152776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45967.406087152776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45967.406087152776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45967.406087152776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45967.406087152776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39108</v>
      </c>
      <c r="D26" s="18"/>
      <c r="E26" s="18"/>
      <c r="F26" s="20"/>
      <c r="G26" s="21">
        <f t="shared" ref="G26:G89" ca="1" si="1">IFERROR(NOW()-F26,"-")</f>
        <v>45967.406087152776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45967.406087152776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45967.406087152776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45967.406087152776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45967.406087152776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45967.406087152776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45967.406087152776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45967.406087152776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45967.406087152776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45967.406087152776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45967.406087152776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45967.406087152776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45967.406087152776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45967.406087152776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45967.406087152776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45967.406087152776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45967.406087152776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45967.406087152776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45967.406087152776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45967.406087152776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45967.406087152776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45967.406087152776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45967.406087152776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45967.406087152776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45967.406087152776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45967.406087152776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45967.406087152776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45967.406087152776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45967.406087152776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45967.406087152776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45967.406087152776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45967.406087152776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45967.406087152776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45967.406087152776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45967.406087152776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45967.406087152776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45967.406087152776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45967.406087152776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45967.406087152776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45967.406087152776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45967.406087152776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45967.406087152776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45967.406087152776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45967.406087152776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45967.406087152776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45967.406087152776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45967.406087152776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45967.406087152776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45967.406087152776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45967.406087152776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45967.406087152776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45967.406087152776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45967.406087152776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45967.406087152776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45967.406087152776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45967.406087152776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45967.406087152776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45967.406087152776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45967.406087152776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45967.406087152776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45967.406087152776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45967.406087152776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45967.406087152776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45967.406087152776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45967.406087152776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45967.406087152776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45967.406087152776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45967.406087152776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45967.406087152776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45967.406087152776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45967.406087152776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45967.406087152776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45967.406087152776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45967.406087152776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45967.406087152776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45967.406087152776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45967.406087152776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45967.406087152776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45967.406087152776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45967.406087152776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45967.406087152776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45967.406087152776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45967.406087152776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45967.406087152776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45967.406087152776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45967.406087152776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45967.406087152776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45967.406087152776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45967.406087152776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45967.406087152776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45967.406087152776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45967.406087152776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45967.406087152776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45967.406087152776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45967.406087152776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45967.406087152776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45967.406087152776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45967.406087152776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45967.406087152776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45967.406087152776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45967.406087152776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45967.406087152776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45967.406087152776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45967.406087152776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45967.406087152776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45967.406087152776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45967.406087152776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45967.406087152776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45967.406087152776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45967.406087152776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45967.406087152776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45967.406087152776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45967.406087152776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45967.406087152776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45967.406087152776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45967.406087152776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45967.406087152776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45967.406087152776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45967.406087152776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45967.406087152776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45967.406087152776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45967.406087152776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45967.406087152776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45967.406087152776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45967.406087152776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45967.406087152776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45967.406087152776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45967.406087152776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45967.406087152776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45967.406087152776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45967.406087152776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45967.406087152776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45967.406087152776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45967.406087152776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45967.406087152776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45967.406087152776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45967.406087152776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45967.406087152776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45967.406087152776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45967.406087152776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45967.406087152776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45967.406087152776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45967.406087152776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45967.406087152776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45967.406087152776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45967.406087152776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45967.406087152776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45967.406087152776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45967.406087152776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45967.406087152776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45967.406087152776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45967.406087152776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45967.406087152776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45967.406087152776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45967.406087152776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45967.406087152776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45967.406087152776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45967.406087152776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45967.406087152776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45967.406087152776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45967.406087152776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45967.406087152776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45967.406087152776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45967.406087152776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45967.406087152776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45967.406087152776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45967.406087152776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45967.406087152776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45967.406087152776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45967.406087152776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45967.406087152776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45967.406087152776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45967.406087152776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45967.406087152776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45967.406087152776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45967.406087152776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45967.406087152776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45967.406087152776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45967.406087152776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45967.406087152776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45967.406087152776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45967.406087152776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45967.406087152776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45967.406087152776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45967.406087152776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45967.406087152776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45967.406087152776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45967.406087152776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45967.406087152776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45967.406087152776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45967.406087152776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45967.406087152776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45967.406087152776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45967.406087152776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45967.406087152776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45967.406087152776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45967.406087152776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45967.406087152776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45967.406087152776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45967.406087152776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45967.406087152776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45967.406087152776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45967.406087152776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45967.406087152776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45967.406087152776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45967.406087152776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45967.406087152776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45967.406087152776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45967.406087152776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45967.406087152776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45967.406087152776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45967.406087152776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45967.406087152776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45967.406087152776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45967.406087152776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45967.406087152776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45967.406087152776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45967.406087152776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45967.406087152776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45967.406087152776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45967.406087152776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45967.406087152776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45967.406087152776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45967.406087152776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45967.406087152776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45967.406087152776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45967.406087152776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45967.406087152776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45967.406087152776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45967.406087152776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45967.406087152776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45967.406087152776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45967.406087152776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45967.406087152776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45967.406087152776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45967.406087152776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45967.406087152776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45967.406087152776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45967.406087152776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45967.406087152776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45967.406087152776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45967.406087152776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45967.406087152776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45967.406087152776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45967.406087152776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45967.406087152776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45967.406087152776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45967.406087152776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45967.406087152776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45967.406087152776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45967.406087152776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45967.406087152776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45967.406087152776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45967.406087152776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45967.406087152776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45967.406087152776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45967.406087152776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45967.406087152776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45967.406087152776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45967.406087152776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45967.406087152776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45967.406087152776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45967.406087152776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45967.406087152776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45967.406087152776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45967.406087152776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45967.406087152776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45967.406087152776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45967.406087152776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45967.406087152776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45967.406087152776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45967.406087152776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45967.406087152776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45967.406087152776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45967.406087152776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45967.406087152776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45967.406087152776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45967.406087152776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45967.406087152776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45967.406087152776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45967.406087152776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45967.406087152776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45967.406087152776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45967.406087152776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45967.406087152776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45967.406087152776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45967.406087152776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45967.406087152776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45967.406087152776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45967.406087152776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45967.406087152776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45967.406087152776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45967.406087152776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45967.406087152776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45967.406087152776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45967.406087152776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45967.406087152776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45967.406087152776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45967.406087152776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45967.406087152776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45967.406087152776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45967.406087152776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45967.406087152776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45967.406087152776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45967.406087152776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45967.406087152776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45967.406087152776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45967.406087152776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45967.406087152776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45967.406087152776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45967.406087152776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45967.406087152776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45967.406087152776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45967.406087152776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45967.406087152776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45967.406087152776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45967.406087152776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45967.406087152776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45967.406087152776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45967.406087152776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45967.406087152776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45967.406087152776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45967.406087152776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45967.406087152776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45967.406087152776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45967.406087152776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45967.406087152776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45967.406087152776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45967.406087152776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45967.406087152776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45967.406087152776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45967.406087152776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45967.406087152776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45967.406087152776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45967.406087152776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45967.406087152776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45967.406087152776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45967.406087152776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45967.406087152776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45967.406087152776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45967.406087152776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45967.406087152776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45967.406087152776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45967.406087152776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45967.406087152776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45967.406087152776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45967.406087152776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45967.406087152776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45967.406087152776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45967.406087152776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45967.406087152776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45967.406087152776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45967.406087152776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45967.406087152776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45967.406087152776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45967.406087152776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45967.406087152776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45967.406087152776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45967.406087152776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45967.406087152776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45967.406087152776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45967.406087152776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45967.406087152776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45967.406087152776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45967.406087152776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45967.406087152776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45967.406087152776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45967.406087152776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45967.406087152776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45967.406087152776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45967.406087152776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45967.406087152776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45967.406087152776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45967.406087152776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45967.406087152776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45967.406087152776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45967.406087152776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45967.406087152776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45967.406087152776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45967.406087152776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45967.406087152776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45967.406087152776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45967.406087152776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45967.406087152776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45967.406087152776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45967.406087152776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45967.406087152776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45967.406087152776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45967.406087152776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45967.406087152776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45967.406087152776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45967.406087152776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45967.406087152776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45967.406087152776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45967.406087152776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45967.406087152776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45967.406087152776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45967.406087152776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45967.406087152776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45967.406087152776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45967.406087152776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45967.406087152776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45967.406087152776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45967.406087152776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45967.406087152776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45967.406087152776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45967.406087152776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45967.406087152776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45967.406087152776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45967.406087152776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45967.406087152776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45967.406087152776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45967.406087152776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45967.406087152776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45967.406087152776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45967.406087152776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45967.406087152776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45967.406087152776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45967.406087152776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45967.406087152776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45967.406087152776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45967.406087152776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45967.406087152776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45967.406087152776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45967.406087152776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45967.406087152776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45967.406087152776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45967.406087152776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45967.406087152776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45967.406087152776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45967.406087152776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45967.406087152776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45967.406087152776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45967.406087152776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45967.406087152776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45967.406087152776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45967.406087152776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45967.406087152776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45967.406087152776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45967.406087152776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45967.406087152776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45967.406087152776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45967.406087152776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45967.406087152776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45967.406087152776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45967.406087152776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45967.406087152776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45967.406087152776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45967.406087152776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45967.406087152776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45967.406087152776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45967.406087152776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45967.406087152776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45967.406087152776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45967.406087152776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45967.406087152776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45967.406087152776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45967.406087152776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45967.406087152776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45967.406087152776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45967.406087152776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45967.406087152776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45967.406087152776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45967.406087152776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45967.406087152776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45967.406087152776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45967.406087152776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45967.406087152776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45967.406087152776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45967.406087152776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45967.406087152776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45967.406087152776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45967.406087152776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45967.406087152776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45967.406087152776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45967.406087152776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45967.406087152776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45967.406087152776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45967.406087152776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45967.406087152776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45967.406087152776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45967.406087152776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45967.406087152776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45967.406087152776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45967.406087152776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45967.406087152776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45967.406087152776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45967.406087152776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45967.406087152776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45967.406087152776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45967.406087152776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45967.406087152776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45967.406087152776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45967.406087152776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45967.406087152776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45967.406087152776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45967.406087152776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45967.406087152776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45967.406087152776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45967.406087152776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45967.406087152776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45967.406087152776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45967.406087152776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45967.406087152776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45967.406087152776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45967.406087152776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45967.406087152776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45967.406087152776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45967.406087152776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45967.406087152776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45967.406087152776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45967.406087152776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45967.406087152776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45967.406087152776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45967.406087152776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45967.406087152776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45967.406087152776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45967.406087152776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45967.406087152776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45967.406087152776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45967.406087152776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45967.406087152776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45967.406087152776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45967.406087152776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45967.406087152776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45967.406087152776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45967.406087152776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45967.406087152776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45967.406087152776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45967.406087152776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45967.406087152776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45967.406087152776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45967.406087152776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45967.406087152776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45967.406087152776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45967.406087152776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45967.406087152776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45967.406087152776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45967.406087152776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45967.406087152776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45967.406087152776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45967.406087152776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45967.406087152776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45967.406087152776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45967.406087152776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45967.406087152776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45967.406087152776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45967.406087152776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45967.406087152776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45967.406087152776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45967.406087152776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45967.406087152776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45967.406087152776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45967.406087152776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45967.406087152776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45967.406087152776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45967.406087152776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45967.406087152776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45967.406087152776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45967.406087152776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45967.406087152776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45967.406087152776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45967.406087152776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45967.406087152776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45967.406087152776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45967.406087152776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45967.406087152776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45967.406087152776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45967.406087152776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45967.406087152776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45967.406087152776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45967.406087152776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45967.406087152776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45967.406087152776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45967.406087152776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45967.406087152776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45967.406087152776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45967.406087152776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45967.406087152776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45967.406087152776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45967.406087152776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45967.406087152776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45967.406087152776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45967.406087152776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45967.406087152776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45967.406087152776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45967.406087152776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45967.406087152776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45967.406087152776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45967.406087152776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45967.406087152776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45967.406087152776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45967.406087152776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45967.406087152776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45967.406087152776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45967.406087152776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45967.406087152776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45967.406087152776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45967.406087152776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45967.406087152776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45967.406087152776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45967.406087152776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45967.406087152776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45967.406087152776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45967.406087152776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45967.406087152776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45967.406087152776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45967.406087152776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45967.406087152776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45967.406087152776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45967.406087152776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45967.406087152776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45967.406087152776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45967.406087152776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45967.406087152776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45967.406087152776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45967.406087152776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45967.406087152776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45967.406087152776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45967.406087152776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45967.406087152776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45967.406087152776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45967.406087152776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45967.406087152776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45967.406087152776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45967.406087152776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45967.406087152776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45967.406087152776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45967.406087152776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45967.406087152776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45967.406087152776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45967.406087152776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45967.406087152776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45967.406087152776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45967.406087152776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45967.406087152776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45967.406087152776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45967.406087152776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45967.406087152776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45967.406087152776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45967.406087152776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45967.406087152776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45967.406087152776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45967.406087152776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45967.406087152776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45967.406087152776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45967.406087152776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45967.406087152776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45967.406087152776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45967.406087152776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45967.406087152776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45967.406087152776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45967.406087152776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45967.406087152776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45967.406087152776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45967.406087152776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45967.406087152776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45967.406087152776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45967.406087152776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45967.406087152776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45967.406087152776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45967.406087152776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45967.406087152776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45967.406087152776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45967.406087152776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45967.406087152776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45967.406087152776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45967.406087152776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45967.406087152776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45967.406087152776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45967.406087152776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45967.406087152776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45967.406087152776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45967.406087152776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45967.406087152776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45967.406087152776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45967.406087152776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45967.406087152776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45967.406087152776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45967.406087152776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45967.406087152776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45967.406087152776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45967.406087152776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45967.406087152776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45967.406087152776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45967.406087152776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45967.406087152776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45967.406087152776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45967.406087152776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45967.406087152776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45967.406087152776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45967.406087152776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45967.406087152776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45967.406087152776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45967.406087152776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45967.406087152776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45967.406087152776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45967.406087152776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45967.406087152776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45967.406087152776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45967.406087152776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45967.406087152776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45967.406087152776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45967.406087152776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45967.406087152776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45967.406087152776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45967.406087152776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45967.406087152776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45967.406087152776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45967.406087152776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45967.406087152776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45967.406087152776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45967.406087152776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45967.406087152776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45967.406087152776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45967.406087152776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45967.406087152776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45967.406087152776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45967.406087152776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45967.406087152776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45967.406087152776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45967.406087152776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45967.406087152776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45967.406087152776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45967.406087152776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45967.406087152776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45967.406087152776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45967.406087152776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45967.406087152776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45967.406087152776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45967.406087152776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45967.406087152776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45967.406087152776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45967.406087152776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45967.406087152776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45967.406087152776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45967.406087152776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45967.406087152776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45967.406087152776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45967.406087152776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45967.406087152776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45967.406087152776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45967.406087152776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45967.406087152776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45967.406087152776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45967.406087152776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45967.406087152776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45967.406087152776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45967.406087152776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45967.406087152776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45967.406087152776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45967.406087152776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45967.406087152776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45967.406087152776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45967.406087152776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45967.406087152776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45967.406087152776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45967.406087152776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45967.406087152776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45967.406087152776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45967.406087152776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45967.406087152776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45967.406087152776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45967.406087152776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45967.406087152776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45967.406087152776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45967.406087152776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45967.406087152776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45967.406087152776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45967.406087152776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45967.406087152776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45967.406087152776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45967.406087152776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45967.406087152776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45967.406087152776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45967.406087152776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45967.406087152776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45967.406087152776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45967.406087152776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45967.406087152776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45967.406087152776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45967.406087152776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45967.406087152776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45967.406087152776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45967.406087152776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45967.406087152776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45967.406087152776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45967.406087152776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45967.406087152776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45967.406087152776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45967.406087152776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45967.406087152776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45967.406087152776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45967.406087152776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45967.406087152776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45967.406087152776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45967.406087152776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45967.406087152776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45967.406087152776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45967.406087152776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45967.406087152776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45967.406087152776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45967.406087152776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45967.406087152776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45967.406087152776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45967.406087152776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45967.406087152776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45967.406087152776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45967.406087152776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45967.406087152776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45967.406087152776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45967.406087152776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45967.406087152776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45967.406087152776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45967.406087152776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45967.406087152776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45967.406087152776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45967.406087152776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45967.406087152776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45967.406087152776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45967.406087152776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45967.406087152776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45967.406087152776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45967.406087152776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45967.406087152776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45967.406087152776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45967.406087152776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45967.406087152776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45967.406087152776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45967.406087152776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45967.406087152776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45967.406087152776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45967.406087152776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45967.406087152776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45967.406087152776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45967.406087152776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45967.406087152776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45967.406087152776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45967.406087152776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45967.406087152776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45967.406087152776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45967.406087152776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45967.406087152776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45967.406087152776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45967.406087152776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45967.406087152776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45967.406087152776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45967.406087152776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45967.406087152776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45967.406087152776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45967.406087152776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45967.406087152776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45967.406087152776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45967.406087152776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45967.406087152776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45967.406087152776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45967.406087152776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45967.406087152776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45967.406087152776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45967.406087152776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45967.406087152776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45967.406087152776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45967.406087152776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45967.406087152776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45967.406087152776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45967.406087152776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45967.406087152776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45967.406087152776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45967.406087152776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45967.406087152776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45967.406087152776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45967.406087152776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45967.406087152776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45967.406087152776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45967.406087152776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45967.406087152776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45967.406087152776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45967.406087152776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45967.406087152776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45967.406087152776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45967.406087152776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45967.406087152776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45967.406087152776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45967.406087152776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45967.406087152776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45967.406087152776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45967.406087152776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45967.406087152776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45967.406087152776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45967.406087152776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45967.406087152776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45967.406087152776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45967.406087152776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45967.406087152776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45967.406087152776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45967.406087152776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45967.406087152776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45967.406087152776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45967.406087152776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45967.406087152776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45967.406087152776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45967.406087152776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45967.406087152776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45967.406087152776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45967.406087152776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45967.406087152776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45967.406087152776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45967.406087152776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45967.406087152776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45967.406087152776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45967.406087152776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45967.406087152776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45967.406087152776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45967.406087152776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45967.406087152776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45967.406087152776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45967.406087152776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45967.406087152776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45967.406087152776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45967.406087152776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45967.406087152776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45967.406087152776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45967.406087152776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45967.406087152776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45967.406087152776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45967.406087152776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45967.406087152776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45967.406087152776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45967.406087152776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45967.406087152776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45967.406087152776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45967.406087152776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45967.406087152776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45967.406087152776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45967.406087152776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45967.406087152776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45967.406087152776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45967.406087152776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45967.406087152776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45967.406087152776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45967.406087152776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45967.406087152776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45967.406087152776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45967.406087152776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45967.406087152776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45967.406087152776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45967.406087152776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45967.406087152776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45967.406087152776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45967.406087152776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45967.406087152776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45967.406087152776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45967.406087152776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45967.406087152776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45967.406087152776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45967.406087152776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45967.406087152776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45967.406087152776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45967.406087152776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45967.406087152776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45967.406087152776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45967.406087152776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45967.406087152776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45967.406087152776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45967.406087152776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45967.406087152776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45967.406087152776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45967.406087152776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45967.406087152776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45967.406087152776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45967.406087152776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45967.406087152776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45967.406087152776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45967.406087152776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45967.406087152776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45967.406087152776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45967.406087152776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45967.406087152776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45967.406087152776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45967.406087152776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45967.406087152776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45967.406087152776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45967.406087152776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45967.406087152776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45967.406087152776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45967.406087152776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45967.406087152776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45967.406087152776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45967.406087152776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45967.406087152776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45967.406087152776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45967.406087152776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45967.406087152776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45967.406087152776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45967.406087152776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45967.406087152776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45967.406087152776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45967.406087152776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45967.406087152776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45967.406087152776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45967.406087152776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45967.406087152776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45967.406087152776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45967.406087152776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45967.406087152776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45967.406087152776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45967.406087152776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45967.406087152776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45967.406087152776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45967.406087152776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45967.406087152776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45967.406087152776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45967.406087152776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45967.406087152776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45967.406087152776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45967.406087152776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45967.406087152776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45967.406087152776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45967.406087152776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45967.406087152776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45967.406087152776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45967.406087152776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45967.406087152776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45967.406087152776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45967.406087152776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45967.406087152776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45967.406087152776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45967.406087152776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45967.406087152776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45967.406087152776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45967.406087152776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45967.406087152776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45967.406087152776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45967.406087152776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45967.406087152776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45967.406087152776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45967.406087152776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45967.406087152776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45967.406087152776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263.92536956018012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45967.406087152776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45967.406087152776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45967.406087152776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45967.406087152776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45967.406087152776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45967.406087152776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45967.406087152776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45967.406087152776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45967.406087152776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45967.406087152776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45967.406087152776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45967.406087152776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45967.406087152776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45967.406087152776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45967.406087152776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45967.406087152776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45967.406087152776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45967.406087152776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45967.406087152776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45967.406087152776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45967.406087152776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45967.406087152776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45967.406087152776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45967.406087152776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45967.406087152776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45967.406087152776</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45967.406087152776</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45967.406087152776</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45967.406087152776</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45967.406087152776</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45967.406087152776</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tabSelected="1" workbookViewId="0">
      <selection activeCell="A17" sqref="A1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39111</v>
      </c>
      <c r="B2" s="37" t="str">
        <f>IFERROR(VLOOKUP(D2,DB!A:K,11,0),"")</f>
        <v>R5</v>
      </c>
      <c r="C2" s="37">
        <v>3</v>
      </c>
      <c r="D2" s="107" t="s">
        <v>36011</v>
      </c>
      <c r="E2" s="37" t="s">
        <v>39021</v>
      </c>
      <c r="F2" s="38">
        <v>45891.832060185188</v>
      </c>
      <c r="G2" s="130">
        <f ca="1">IFERROR(NOW()-F2,"")</f>
        <v>75.574026967587997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30">
        <f t="shared" ref="G3" ca="1" si="0">IFERROR(NOW()-F3,"")</f>
        <v>41.217209837959672</v>
      </c>
      <c r="H3" s="38">
        <v>45926.158159722225</v>
      </c>
      <c r="I3" s="37" t="str">
        <f>IFERROR(VLOOKUP(D3,DB!A:F,6,0),"")</f>
        <v>SCECO</v>
      </c>
      <c r="J3" s="37" t="str">
        <f>IFERROR(VLOOKUP(D3,DB!A:G,7,0),"")</f>
        <v>Good</v>
      </c>
      <c r="K3" s="37" t="s">
        <v>39114</v>
      </c>
      <c r="L3" s="37" t="str">
        <f>IFERROR(VLOOKUP(D3,DB!A:I,9,0),"")</f>
        <v>Latis</v>
      </c>
      <c r="M3" s="106"/>
    </row>
    <row r="4" spans="1:13" ht="48" customHeight="1">
      <c r="A4" s="138" t="s">
        <v>39115</v>
      </c>
      <c r="B4" s="138" t="str">
        <f>IFERROR(VLOOKUP(D4,DB!A:K,11,0),"")</f>
        <v>R5</v>
      </c>
      <c r="C4" s="138">
        <v>1</v>
      </c>
      <c r="D4" s="138" t="s">
        <v>34758</v>
      </c>
      <c r="E4" s="138" t="s">
        <v>39102</v>
      </c>
      <c r="F4" s="139">
        <v>45948.661111111112</v>
      </c>
      <c r="G4" s="140">
        <f ca="1">IFERROR(NOW()-F4,"")</f>
        <v>18.744976041663904</v>
      </c>
      <c r="H4" s="139">
        <v>45948.661111111112</v>
      </c>
      <c r="I4" s="138" t="str">
        <f>IFERROR(VLOOKUP(D4,DB!A:F,6,0),"")</f>
        <v>SCECO</v>
      </c>
      <c r="J4" s="138" t="str">
        <f>IFERROR(VLOOKUP(D4,DB!A:G,7,0),"")</f>
        <v>Dead</v>
      </c>
      <c r="K4" s="138" t="s">
        <v>39116</v>
      </c>
      <c r="L4" s="138" t="str">
        <f>IFERROR(VLOOKUP(D4,DB!A:I,9,0),"")</f>
        <v>Latis</v>
      </c>
    </row>
    <row r="5" spans="1:13" ht="30.75">
      <c r="A5" s="138" t="s">
        <v>39117</v>
      </c>
      <c r="B5" s="138" t="str">
        <f>IFERROR(VLOOKUP(D5,DB!A:K,11,0),"")</f>
        <v>R5</v>
      </c>
      <c r="C5" s="138">
        <v>1</v>
      </c>
      <c r="D5" s="138" t="s">
        <v>32330</v>
      </c>
      <c r="E5" s="138" t="s">
        <v>39021</v>
      </c>
      <c r="F5" s="139">
        <v>45966.952418981484</v>
      </c>
      <c r="G5" s="140">
        <f ca="1">IFERROR(NOW()-F5,"")</f>
        <v>0.45366817129252013</v>
      </c>
      <c r="H5" s="139">
        <v>45966.946793981479</v>
      </c>
      <c r="I5" s="138" t="str">
        <f>IFERROR(VLOOKUP(D5,DB!A:F,6,0),"")</f>
        <v>SCECO</v>
      </c>
      <c r="J5" s="138" t="str">
        <f>IFERROR(VLOOKUP(D5,DB!A:G,7,0),"")</f>
        <v>Dead</v>
      </c>
      <c r="K5" s="138" t="s">
        <v>39118</v>
      </c>
      <c r="L5" s="138" t="str">
        <f>IFERROR(VLOOKUP(D5,DB!A:I,9,0),"")</f>
        <v>Latis</v>
      </c>
    </row>
    <row r="6" spans="1:13" ht="15">
      <c r="A6" s="138" t="s">
        <v>39119</v>
      </c>
      <c r="B6" s="138" t="str">
        <f>IFERROR(VLOOKUP(D6,DB!A:K,11,0),"")</f>
        <v>R5</v>
      </c>
      <c r="C6" s="138">
        <v>2</v>
      </c>
      <c r="D6" s="138" t="s">
        <v>38182</v>
      </c>
      <c r="E6" s="138" t="s">
        <v>39120</v>
      </c>
      <c r="F6" s="139">
        <v>45967.317928240744</v>
      </c>
      <c r="G6" s="140">
        <f ca="1">IFERROR(NOW()-F6,"")</f>
        <v>8.8158912032668013E-2</v>
      </c>
      <c r="H6" s="139">
        <v>45967.31040509259</v>
      </c>
      <c r="I6" s="138" t="str">
        <f>IFERROR(VLOOKUP(D6,DB!A:F,6,0),"")</f>
        <v>SCECO</v>
      </c>
      <c r="J6" s="138" t="str">
        <f>IFERROR(VLOOKUP(D6,DB!A:G,7,0),"")</f>
        <v>Haj Removal</v>
      </c>
      <c r="K6" s="138" t="s">
        <v>39121</v>
      </c>
      <c r="L6" s="138" t="str">
        <f>IFERROR(VLOOKUP(D6,DB!A:I,9,0),"")</f>
        <v>Latis</v>
      </c>
    </row>
    <row r="7" spans="1:13" ht="30.75">
      <c r="A7" s="138" t="s">
        <v>39122</v>
      </c>
      <c r="B7" s="138" t="str">
        <f>IFERROR(VLOOKUP(D7,DB!A:K,11,0),"")</f>
        <v>R5</v>
      </c>
      <c r="C7" s="138">
        <v>2</v>
      </c>
      <c r="D7" s="138" t="s">
        <v>38250</v>
      </c>
      <c r="E7" s="138" t="s">
        <v>39120</v>
      </c>
      <c r="F7" s="139" t="s">
        <v>39123</v>
      </c>
      <c r="G7" s="140" t="str">
        <f ca="1">IFERROR(NOW()-F7,"")</f>
        <v/>
      </c>
      <c r="H7" s="139">
        <v>45967.31040509259</v>
      </c>
      <c r="I7" s="138" t="str">
        <f>IFERROR(VLOOKUP(D7,DB!A:F,6,0),"")</f>
        <v>SCECO</v>
      </c>
      <c r="J7" s="138" t="str">
        <f>IFERROR(VLOOKUP(D7,DB!A:G,7,0),"")</f>
        <v>Haj Removal</v>
      </c>
      <c r="K7" s="138" t="s">
        <v>39124</v>
      </c>
      <c r="L7" s="138" t="str">
        <f>IFERROR(VLOOKUP(D7,DB!A:I,9,0),"")</f>
        <v>Latis</v>
      </c>
    </row>
    <row r="8" spans="1:13" ht="30.75">
      <c r="A8" s="138" t="s">
        <v>39122</v>
      </c>
      <c r="B8" s="138" t="str">
        <f>IFERROR(VLOOKUP(D8,DB!A:K,11,0),"")</f>
        <v>R5</v>
      </c>
      <c r="C8" s="138">
        <v>1</v>
      </c>
      <c r="D8" s="138" t="s">
        <v>38135</v>
      </c>
      <c r="E8" s="138" t="s">
        <v>39120</v>
      </c>
      <c r="F8" s="139" t="s">
        <v>39123</v>
      </c>
      <c r="G8" s="140" t="str">
        <f ca="1">IFERROR(NOW()-F8,"")</f>
        <v/>
      </c>
      <c r="H8" s="139">
        <v>45967.31040509259</v>
      </c>
      <c r="I8" s="138" t="str">
        <f>IFERROR(VLOOKUP(D8,DB!A:F,6,0),"")</f>
        <v>SCECO</v>
      </c>
      <c r="J8" s="138" t="str">
        <f>IFERROR(VLOOKUP(D8,DB!A:G,7,0),"")</f>
        <v>Haj Removal</v>
      </c>
      <c r="K8" s="138" t="s">
        <v>39124</v>
      </c>
      <c r="L8" s="138" t="str">
        <f>IFERROR(VLOOKUP(D8,DB!A:I,9,0),"")</f>
        <v>Latis</v>
      </c>
    </row>
    <row r="9" spans="1:13" ht="30.75">
      <c r="A9" s="138" t="s">
        <v>39122</v>
      </c>
      <c r="B9" s="138" t="str">
        <f>IFERROR(VLOOKUP(D9,DB!A:K,11,0),"")</f>
        <v>R5</v>
      </c>
      <c r="C9" s="138">
        <v>1</v>
      </c>
      <c r="D9" s="138" t="s">
        <v>38183</v>
      </c>
      <c r="E9" s="138" t="s">
        <v>39120</v>
      </c>
      <c r="F9" s="139" t="s">
        <v>39123</v>
      </c>
      <c r="G9" s="140" t="str">
        <f ca="1">IFERROR(NOW()-F9,"")</f>
        <v/>
      </c>
      <c r="H9" s="139">
        <v>45967.31040509259</v>
      </c>
      <c r="I9" s="138" t="str">
        <f>IFERROR(VLOOKUP(D9,DB!A:F,6,0),"")</f>
        <v>SCECO</v>
      </c>
      <c r="J9" s="138" t="str">
        <f>IFERROR(VLOOKUP(D9,DB!A:G,7,0),"")</f>
        <v>Haj Removal</v>
      </c>
      <c r="K9" s="138" t="s">
        <v>39125</v>
      </c>
      <c r="L9" s="138" t="str">
        <f>IFERROR(VLOOKUP(D9,DB!A:I,9,0),"")</f>
        <v>Latis</v>
      </c>
    </row>
    <row r="10" spans="1:13" ht="30.75">
      <c r="A10" s="138" t="s">
        <v>39122</v>
      </c>
      <c r="B10" s="138" t="str">
        <f>IFERROR(VLOOKUP(D10,DB!A:K,11,0),"")</f>
        <v>R5</v>
      </c>
      <c r="C10" s="138">
        <v>1</v>
      </c>
      <c r="D10" s="138" t="s">
        <v>38316</v>
      </c>
      <c r="E10" s="138" t="s">
        <v>39120</v>
      </c>
      <c r="F10" s="139" t="s">
        <v>39123</v>
      </c>
      <c r="G10" s="140" t="str">
        <f ca="1">IFERROR(NOW()-F10,"")</f>
        <v/>
      </c>
      <c r="H10" s="139">
        <v>45967.31040509259</v>
      </c>
      <c r="I10" s="138" t="str">
        <f>IFERROR(VLOOKUP(D10,DB!A:F,6,0),"")</f>
        <v>SCECO</v>
      </c>
      <c r="J10" s="138" t="str">
        <f>IFERROR(VLOOKUP(D10,DB!A:G,7,0),"")</f>
        <v>Haj Removal</v>
      </c>
      <c r="K10" s="138" t="s">
        <v>39125</v>
      </c>
      <c r="L10" s="138" t="str">
        <f>IFERROR(VLOOKUP(D10,DB!A:I,9,0),"")</f>
        <v>Latis</v>
      </c>
    </row>
    <row r="11" spans="1:13" ht="30.75">
      <c r="A11" s="138" t="s">
        <v>39122</v>
      </c>
      <c r="B11" s="138" t="str">
        <f>IFERROR(VLOOKUP(D11,DB!A:K,11,0),"")</f>
        <v>R5</v>
      </c>
      <c r="C11" s="138">
        <v>1</v>
      </c>
      <c r="D11" s="138" t="s">
        <v>38122</v>
      </c>
      <c r="E11" s="138" t="s">
        <v>39120</v>
      </c>
      <c r="F11" s="139" t="s">
        <v>39123</v>
      </c>
      <c r="G11" s="140" t="str">
        <f ca="1">IFERROR(NOW()-F11,"")</f>
        <v/>
      </c>
      <c r="H11" s="139">
        <v>45967.31040509259</v>
      </c>
      <c r="I11" s="138" t="str">
        <f>IFERROR(VLOOKUP(D11,DB!A:F,6,0),"")</f>
        <v>SCECO</v>
      </c>
      <c r="J11" s="138" t="str">
        <f>IFERROR(VLOOKUP(D11,DB!A:G,7,0),"")</f>
        <v>Haj Removal</v>
      </c>
      <c r="K11" s="138" t="s">
        <v>39125</v>
      </c>
      <c r="L11" s="138" t="str">
        <f>IFERROR(VLOOKUP(D11,DB!A:I,9,0),"")</f>
        <v>Latis</v>
      </c>
    </row>
    <row r="12" spans="1:13" ht="30.75">
      <c r="A12" s="138" t="s">
        <v>39122</v>
      </c>
      <c r="B12" s="138" t="str">
        <f>IFERROR(VLOOKUP(D12,DB!A:K,11,0),"")</f>
        <v>R5</v>
      </c>
      <c r="C12" s="138">
        <v>1</v>
      </c>
      <c r="D12" s="138" t="s">
        <v>38505</v>
      </c>
      <c r="E12" s="138" t="s">
        <v>39120</v>
      </c>
      <c r="F12" s="139" t="s">
        <v>39123</v>
      </c>
      <c r="G12" s="140" t="str">
        <f ca="1">IFERROR(NOW()-F12,"")</f>
        <v/>
      </c>
      <c r="H12" s="139">
        <v>45967.31040509259</v>
      </c>
      <c r="I12" s="138" t="str">
        <f>IFERROR(VLOOKUP(D12,DB!A:F,6,0),"")</f>
        <v>SCECO</v>
      </c>
      <c r="J12" s="138" t="str">
        <f>IFERROR(VLOOKUP(D12,DB!A:G,7,0),"")</f>
        <v>Haj Removal</v>
      </c>
      <c r="K12" s="138" t="s">
        <v>39125</v>
      </c>
      <c r="L12" s="138" t="str">
        <f>IFERROR(VLOOKUP(D12,DB!A:I,9,0),"")</f>
        <v>Latis</v>
      </c>
    </row>
    <row r="13" spans="1:13" ht="30.75">
      <c r="A13" s="138" t="s">
        <v>39122</v>
      </c>
      <c r="B13" s="138" t="str">
        <f>IFERROR(VLOOKUP(D13,DB!A:K,11,0),"")</f>
        <v>R5</v>
      </c>
      <c r="C13" s="138">
        <v>1</v>
      </c>
      <c r="D13" s="138" t="s">
        <v>38288</v>
      </c>
      <c r="E13" s="138" t="s">
        <v>39120</v>
      </c>
      <c r="F13" s="139" t="s">
        <v>39123</v>
      </c>
      <c r="G13" s="140" t="str">
        <f ca="1">IFERROR(NOW()-F13,"")</f>
        <v/>
      </c>
      <c r="H13" s="139">
        <v>45967.31040509259</v>
      </c>
      <c r="I13" s="138" t="str">
        <f>IFERROR(VLOOKUP(D13,DB!A:F,6,0),"")</f>
        <v>SCECO</v>
      </c>
      <c r="J13" s="138" t="str">
        <f>IFERROR(VLOOKUP(D13,DB!A:G,7,0),"")</f>
        <v>Haj Removal</v>
      </c>
      <c r="K13" s="138" t="s">
        <v>39124</v>
      </c>
      <c r="L13" s="138" t="str">
        <f>IFERROR(VLOOKUP(D13,DB!A:I,9,0),"")</f>
        <v>Latis</v>
      </c>
    </row>
    <row r="14" spans="1:13" ht="15">
      <c r="A14" s="138" t="s">
        <v>39126</v>
      </c>
      <c r="B14" s="138" t="str">
        <f>IFERROR(VLOOKUP(D14,DB!A:K,11,0),"")</f>
        <v>R5</v>
      </c>
      <c r="C14" s="138">
        <v>1</v>
      </c>
      <c r="D14" s="138" t="s">
        <v>34276</v>
      </c>
      <c r="E14" s="138" t="s">
        <v>39021</v>
      </c>
      <c r="F14" s="139">
        <v>45967.343564814815</v>
      </c>
      <c r="G14" s="140">
        <f ca="1">IFERROR(NOW()-F14,"")</f>
        <v>6.252233796112705E-2</v>
      </c>
      <c r="H14" s="139">
        <v>45967.338043981479</v>
      </c>
      <c r="I14" s="138" t="str">
        <f>IFERROR(VLOOKUP(D14,DB!A:F,6,0),"")</f>
        <v>SCECO</v>
      </c>
      <c r="J14" s="138" t="str">
        <f>IFERROR(VLOOKUP(D14,DB!A:G,7,0),"")</f>
        <v>Vandalized</v>
      </c>
      <c r="K14" s="138" t="s">
        <v>39127</v>
      </c>
      <c r="L14" s="138" t="str">
        <f>IFERROR(VLOOKUP(D14,DB!A:I,9,0),"")</f>
        <v>Latis</v>
      </c>
    </row>
    <row r="15" spans="1:13" ht="15">
      <c r="A15" s="138" t="s">
        <v>39128</v>
      </c>
      <c r="B15" s="138" t="str">
        <f>IFERROR(VLOOKUP(D15,DB!A:K,11,0),"")</f>
        <v>R5</v>
      </c>
      <c r="C15" s="138">
        <v>2</v>
      </c>
      <c r="D15" s="138" t="s">
        <v>38440</v>
      </c>
      <c r="E15" s="138" t="s">
        <v>39021</v>
      </c>
      <c r="F15" s="139">
        <v>45967.354907407411</v>
      </c>
      <c r="G15" s="140">
        <f ca="1">IFERROR(NOW()-F15,"")</f>
        <v>5.1179745365516283E-2</v>
      </c>
      <c r="H15" s="139">
        <v>45967.348414351851</v>
      </c>
      <c r="I15" s="138" t="str">
        <f>IFERROR(VLOOKUP(D15,DB!A:F,6,0),"")</f>
        <v>Generator-SG</v>
      </c>
      <c r="J15" s="138" t="str">
        <f>IFERROR(VLOOKUP(D15,DB!A:G,7,0),"")</f>
        <v>Dead</v>
      </c>
      <c r="K15" s="138" t="s">
        <v>39127</v>
      </c>
      <c r="L15" s="138" t="str">
        <f>IFERROR(VLOOKUP(D15,DB!A:I,9,0),"")</f>
        <v>Latis</v>
      </c>
    </row>
    <row r="16" spans="1:13" ht="15.75">
      <c r="A16" s="138"/>
      <c r="B16" s="138" t="str">
        <f>IFERROR(VLOOKUP(D16,DB!A:K,11,0),"")</f>
        <v/>
      </c>
      <c r="C16" s="138"/>
      <c r="D16" s="156"/>
      <c r="E16" s="138"/>
      <c r="F16" s="139"/>
      <c r="G16" s="140">
        <f ca="1">IFERROR(NOW()-F16,"")</f>
        <v>45967.406087152776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45967.406087152776</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45967.406087152776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45967.406087152776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45967.406087152776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45967.406087152776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45967.406087152776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45967.406087152776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45967.406087152776</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45967.406087152776</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45967.406087152776</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45967.406087152776</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45967.406087152776</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45967.406087152776</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45967.406087152776</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45967.406087152776</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45967.406087152776</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45967.406087152776</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45967.406087152776</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45967.406087152776</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45967.406087152776</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45967.406087152776</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45967.406087152776</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45967.406087152776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45967.406087152776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45967.406087152776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45967.406087152776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45967.406087152776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45967.406087152776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45967.406087152776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45967.406087152776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45967.406087152776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45967.406087152776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45967.406087152776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45967.406087152776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45967.406087152776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45967.406087152776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45967.406087152776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45967.406087152776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45967.406087152776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45967.406087152776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45967.406087152776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45967.406087152776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45967.406087152776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45967.406087152776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45967.406087152776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45967.406087152776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45967.406087152776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45967.406087152776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45967.406087152776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45967.406087152776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45967.406087152776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45967.406087152776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45967.406087152776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45967.406087152776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45967.406087152776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45967.406087152776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45967.406087152776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45967.406087152776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45967.406087152776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45967.406087152776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45967.406087152776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45967.406087152776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45967.406087152776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45967.406087152776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45967.406087152776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45967.406087152776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45967.406087152776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45967.406087152776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45967.406087152776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45967.406087152776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45967.406087152776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45967.406087152776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45967.406087152776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45967.406087152776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45967.406087152776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45967.406087152776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45967.406087152776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45967.406087152776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45967.406087152776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45967.406087152776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45967.406087152776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45967.406087152776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45967.406087152776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45967.406087152776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45967.406087152776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45967.406087152776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45967.406087152776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45967.406087152776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45967.406087152776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45967.406087152776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45967.406087152776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45967.406087152776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45967.406087152776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45967.406087152776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45967.406087152776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45967.406087152776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45967.406087152776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45967.406087152776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45967.406087152776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45967.406087152776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45967.406087152776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45967.406087152776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45967.406087152776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45967.406087152776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45967.406087152776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45967.406087152776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45967.406087152776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45967.406087152776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45967.406087152776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45967.406087152776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45967.406087152776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45967.406087152776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45967.406087152776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45967.406087152776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45967.406087152776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45967.406087152776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45967.406087152776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45967.406087152776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45967.406087152776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45967.406087152776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45967.406087152776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45967.406087152776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45967.406087152776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45967.406087152776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45967.406087152776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45967.406087152776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45967.406087152776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45967.406087152776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45967.406087152776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45967.406087152776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45967.406087152776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45967.406087152776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45967.406087152776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45967.406087152776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45967.406087152776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45967.406087152776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45967.406087152776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45967.406087152776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45967.406087152776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45967.406087152776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45967.406087152776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45967.406087152776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45967.406087152776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45967.406087152776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45967.406087152776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45967.406087152776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45967.406087152776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45967.406087152776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45967.406087152776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45967.406087152776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45967.406087152776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45967.406087152776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45967.406087152776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45967.406087152776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45967.406087152776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45967.406087152776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45967.406087152776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45967.406087152776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45967.406087152776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45967.406087152776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45967.406087152776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45967.406087152776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45967.406087152776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45967.406087152776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45967.406087152776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45967.406087152776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45967.406087152776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45967.406087152776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45967.406087152776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45967.406087152776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45967.406087152776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45967.406087152776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45967.406087152776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45967.406087152776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45967.406087152776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45967.406087152776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45967.406087152776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45967.406087152776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45967.406087152776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45967.406087152776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45967.406087152776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45967.406087152776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45967.406087152776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45967.406087152776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45967.406087152776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45967.406087152776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45967.406087152776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45967.406087152776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45967.406087152776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45967.406087152776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45967.406087152776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45967.406087152776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45967.406087152776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45967.406087152776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45967.406087152776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45967.406087152776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45967.406087152776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45967.406087152776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45967.406087152776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45967.406087152776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45967.406087152776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45967.406087152776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45967.406087152776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45967.406087152776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45967.406087152776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45967.406087152776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45967.406087152776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45967.406087152776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45967.406087152776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45967.406087152776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45967.406087152776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45967.406087152776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45967.406087152776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45967.406087152776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45967.406087152776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45967.406087152776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45967.406087152776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45967.406087152776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45967.406087152776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45967.406087152776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45967.406087152776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45967.406087152776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45967.406087152776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45967.406087152776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45967.406087152776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45967.406087152776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45967.406087152776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45967.406087152776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45967.406087152776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45967.406087152776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45967.406087152776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45967.406087152776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45967.406087152776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45967.406087152776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45967.406087152776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45967.406087152776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45967.406087152776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45967.406087152776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45967.406087152776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45967.406087152776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45967.406087152776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45967.406087152776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45967.406087152776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45967.406087152776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45967.406087152776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45967.406087152776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45967.406087152776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45967.406087152776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45967.406087152776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45967.406087152776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45967.406087152776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45967.406087152776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45967.406087152776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45967.406087152776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45967.406087152776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45967.406087152776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45967.406087152776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45967.406087152776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45967.406087152776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45967.406087152776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45967.406087152776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45967.406087152776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45967.406087152776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45967.406087152776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45967.406087152776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45967.406087152776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45967.406087152776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45967.406087152776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45967.406087152776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45967.406087152776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45967.406087152776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45967.406087152776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45967.406087152776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45967.406087152776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45967.406087152776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45967.406087152776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45967.406087152776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45967.406087152776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45967.406087152776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45967.406087152776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45967.406087152776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45967.406087152776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45967.406087152776</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45967.406087152776</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45967.406087152776</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45967.406087152776</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45967.406087152776</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45967.406087152776</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45967.406087152776</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45967.406087152776</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45967.406087152776</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45967.406087152776</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45967.406087152776</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45967.406087152776</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45967.406087152776</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45967.406087152776</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45967.406087152776</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39129</v>
      </c>
      <c r="B2" s="61" t="str">
        <f>IFERROR(VLOOKUP(D2,DB!A:K,11,0),"")</f>
        <v>R6</v>
      </c>
      <c r="C2" s="61">
        <v>2</v>
      </c>
      <c r="D2" s="61" t="s">
        <v>29994</v>
      </c>
      <c r="E2" s="61" t="s">
        <v>39102</v>
      </c>
      <c r="F2" s="158">
        <v>45967.368796296294</v>
      </c>
      <c r="G2" s="159">
        <f ca="1">IFERROR(NOW()-F2,"-")</f>
        <v>3.7290856482286472E-2</v>
      </c>
      <c r="H2" s="160">
        <v>45967.362395833334</v>
      </c>
      <c r="I2" s="86" t="str">
        <f>IFERROR(VLOOKUP(D2,DB!A:F,6,0),"")</f>
        <v>SCECO</v>
      </c>
      <c r="J2" s="61" t="str">
        <f>IFERROR(VLOOKUP(D2,DB!A:G,7,0),"")</f>
        <v>Dead</v>
      </c>
      <c r="K2" s="161" t="s">
        <v>39130</v>
      </c>
      <c r="L2" s="162" t="str">
        <f>IFERROR(VLOOKUP(D2,DB!A:I,9,0),"")</f>
        <v>Latis</v>
      </c>
    </row>
    <row r="3" spans="1:12" ht="31.5" customHeight="1">
      <c r="A3" s="86"/>
      <c r="B3" s="61" t="str">
        <f>IFERROR(VLOOKUP(D3,DB!A:K,11,0),"")</f>
        <v/>
      </c>
      <c r="C3" s="61"/>
      <c r="D3" s="61"/>
      <c r="E3" s="61"/>
      <c r="F3" s="158"/>
      <c r="G3" s="159">
        <f ca="1">IFERROR(NOW()-F3,"-")</f>
        <v>45967.406087152776</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45967.406087152776</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45967.406087152776</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45967.406087152776</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45967.406087152776</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45967.406087152776</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45967.406087152776</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45967.406087152776</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45967.406087152776</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45967.406087152776</v>
      </c>
      <c r="H12" s="160" t="s">
        <v>39107</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45967.406087152776</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45967.406087152776</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45967.406087152776</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45967.406087152776</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45967.406087152776</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45967.406087152776</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45967.406087152776</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45967.406087152776</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45967.406087152776</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45967.406087152776</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45967.406087152776</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45967.406087152776</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39108</v>
      </c>
      <c r="D25" s="61"/>
      <c r="E25" s="61"/>
      <c r="F25" s="158"/>
      <c r="G25" s="159">
        <f ca="1">IFERROR(NOW()-F25,"-")</f>
        <v>45967.406087152776</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45967.406087152776</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45967.406087152776</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45967.406087152776</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45967.406087152776</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45967.406087152776</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45967.406087152776</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45967.406087152776</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45967.406087152776</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45967.406087152776</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45967.406087152776</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45967.406087152776</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45967.406087152776</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45967.406087152776</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45967.406087152776</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45967.406087152776</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45967.406087152776</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45967.406087152776</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2025-11-06T06:44:46Z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